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rotaka\Desktop\temp\"/>
    </mc:Choice>
  </mc:AlternateContent>
  <xr:revisionPtr revIDLastSave="0" documentId="8_{0B74B922-730B-417D-9E76-FD8938934247}" xr6:coauthVersionLast="47" xr6:coauthVersionMax="47" xr10:uidLastSave="{00000000-0000-0000-0000-000000000000}"/>
  <bookViews>
    <workbookView xWindow="4080" yWindow="1890" windowWidth="20325" windowHeight="8955" xr2:uid="{00000000-000D-0000-FFFF-FFFF00000000}"/>
  </bookViews>
  <sheets>
    <sheet name="ギア比" sheetId="4" r:id="rId1"/>
    <sheet name="ギア比グラフ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4" l="1"/>
  <c r="I3" i="4"/>
  <c r="J3" i="4"/>
  <c r="K3" i="4"/>
  <c r="L3" i="4"/>
  <c r="M3" i="4"/>
  <c r="C9" i="4"/>
  <c r="C11" i="4" s="1"/>
  <c r="C16" i="4"/>
  <c r="H6" i="4" l="1"/>
  <c r="M8" i="4"/>
  <c r="L16" i="4"/>
  <c r="K7" i="4"/>
  <c r="H18" i="4"/>
  <c r="J19" i="4"/>
  <c r="I6" i="4"/>
  <c r="M84" i="4"/>
  <c r="K83" i="4"/>
  <c r="I82" i="4"/>
  <c r="M80" i="4"/>
  <c r="K79" i="4"/>
  <c r="I78" i="4"/>
  <c r="M76" i="4"/>
  <c r="K75" i="4"/>
  <c r="I74" i="4"/>
  <c r="M72" i="4"/>
  <c r="K71" i="4"/>
  <c r="I70" i="4"/>
  <c r="M68" i="4"/>
  <c r="K67" i="4"/>
  <c r="I66" i="4"/>
  <c r="M64" i="4"/>
  <c r="K63" i="4"/>
  <c r="I62" i="4"/>
  <c r="M60" i="4"/>
  <c r="K59" i="4"/>
  <c r="I58" i="4"/>
  <c r="M56" i="4"/>
  <c r="K55" i="4"/>
  <c r="I54" i="4"/>
  <c r="M52" i="4"/>
  <c r="K51" i="4"/>
  <c r="I50" i="4"/>
  <c r="M48" i="4"/>
  <c r="K47" i="4"/>
  <c r="I46" i="4"/>
  <c r="M44" i="4"/>
  <c r="K43" i="4"/>
  <c r="I42" i="4"/>
  <c r="M40" i="4"/>
  <c r="K39" i="4"/>
  <c r="I38" i="4"/>
  <c r="M36" i="4"/>
  <c r="K35" i="4"/>
  <c r="I34" i="4"/>
  <c r="M32" i="4"/>
  <c r="K31" i="4"/>
  <c r="I30" i="4"/>
  <c r="M28" i="4"/>
  <c r="K27" i="4"/>
  <c r="I26" i="4"/>
  <c r="M24" i="4"/>
  <c r="K23" i="4"/>
  <c r="I22" i="4"/>
  <c r="M20" i="4"/>
  <c r="K19" i="4"/>
  <c r="I18" i="4"/>
  <c r="M16" i="4"/>
  <c r="L15" i="4"/>
  <c r="J14" i="4"/>
  <c r="H13" i="4"/>
  <c r="L7" i="4"/>
  <c r="J6" i="4"/>
  <c r="H85" i="4"/>
  <c r="L83" i="4"/>
  <c r="J82" i="4"/>
  <c r="H81" i="4"/>
  <c r="L79" i="4"/>
  <c r="J78" i="4"/>
  <c r="H77" i="4"/>
  <c r="L75" i="4"/>
  <c r="J74" i="4"/>
  <c r="H73" i="4"/>
  <c r="L71" i="4"/>
  <c r="J70" i="4"/>
  <c r="H69" i="4"/>
  <c r="L67" i="4"/>
  <c r="J66" i="4"/>
  <c r="H65" i="4"/>
  <c r="L63" i="4"/>
  <c r="J62" i="4"/>
  <c r="H61" i="4"/>
  <c r="L59" i="4"/>
  <c r="J58" i="4"/>
  <c r="H57" i="4"/>
  <c r="L55" i="4"/>
  <c r="J54" i="4"/>
  <c r="H53" i="4"/>
  <c r="L51" i="4"/>
  <c r="J50" i="4"/>
  <c r="H49" i="4"/>
  <c r="L47" i="4"/>
  <c r="J46" i="4"/>
  <c r="H45" i="4"/>
  <c r="L43" i="4"/>
  <c r="J42" i="4"/>
  <c r="H41" i="4"/>
  <c r="L39" i="4"/>
  <c r="J38" i="4"/>
  <c r="H37" i="4"/>
  <c r="L35" i="4"/>
  <c r="J34" i="4"/>
  <c r="H33" i="4"/>
  <c r="L31" i="4"/>
  <c r="J30" i="4"/>
  <c r="H29" i="4"/>
  <c r="L27" i="4"/>
  <c r="J26" i="4"/>
  <c r="H25" i="4"/>
  <c r="L23" i="4"/>
  <c r="J22" i="4"/>
  <c r="H21" i="4"/>
  <c r="L19" i="4"/>
  <c r="J18" i="4"/>
  <c r="H17" i="4"/>
  <c r="M15" i="4"/>
  <c r="K14" i="4"/>
  <c r="I13" i="4"/>
  <c r="H9" i="4"/>
  <c r="M7" i="4"/>
  <c r="K6" i="4"/>
  <c r="I85" i="4"/>
  <c r="M83" i="4"/>
  <c r="K82" i="4"/>
  <c r="I81" i="4"/>
  <c r="M79" i="4"/>
  <c r="K78" i="4"/>
  <c r="I77" i="4"/>
  <c r="M75" i="4"/>
  <c r="K74" i="4"/>
  <c r="I73" i="4"/>
  <c r="M71" i="4"/>
  <c r="K70" i="4"/>
  <c r="I69" i="4"/>
  <c r="M67" i="4"/>
  <c r="K66" i="4"/>
  <c r="I65" i="4"/>
  <c r="M63" i="4"/>
  <c r="K62" i="4"/>
  <c r="I61" i="4"/>
  <c r="M59" i="4"/>
  <c r="K58" i="4"/>
  <c r="I57" i="4"/>
  <c r="M55" i="4"/>
  <c r="K54" i="4"/>
  <c r="I53" i="4"/>
  <c r="M51" i="4"/>
  <c r="K50" i="4"/>
  <c r="I49" i="4"/>
  <c r="M47" i="4"/>
  <c r="K46" i="4"/>
  <c r="I45" i="4"/>
  <c r="M43" i="4"/>
  <c r="K42" i="4"/>
  <c r="I41" i="4"/>
  <c r="M39" i="4"/>
  <c r="K38" i="4"/>
  <c r="I37" i="4"/>
  <c r="M35" i="4"/>
  <c r="K34" i="4"/>
  <c r="I33" i="4"/>
  <c r="M31" i="4"/>
  <c r="K30" i="4"/>
  <c r="I29" i="4"/>
  <c r="M27" i="4"/>
  <c r="K26" i="4"/>
  <c r="I25" i="4"/>
  <c r="M23" i="4"/>
  <c r="K22" i="4"/>
  <c r="I21" i="4"/>
  <c r="M19" i="4"/>
  <c r="K18" i="4"/>
  <c r="I17" i="4"/>
  <c r="H8" i="4"/>
  <c r="J85" i="4"/>
  <c r="L82" i="4"/>
  <c r="H80" i="4"/>
  <c r="J77" i="4"/>
  <c r="H76" i="4"/>
  <c r="J73" i="4"/>
  <c r="H72" i="4"/>
  <c r="J69" i="4"/>
  <c r="L66" i="4"/>
  <c r="H64" i="4"/>
  <c r="J61" i="4"/>
  <c r="H60" i="4"/>
  <c r="J57" i="4"/>
  <c r="L54" i="4"/>
  <c r="H52" i="4"/>
  <c r="J49" i="4"/>
  <c r="L46" i="4"/>
  <c r="H44" i="4"/>
  <c r="J41" i="4"/>
  <c r="L38" i="4"/>
  <c r="H36" i="4"/>
  <c r="H32" i="4"/>
  <c r="H28" i="4"/>
  <c r="J25" i="4"/>
  <c r="L22" i="4"/>
  <c r="H20" i="4"/>
  <c r="J17" i="4"/>
  <c r="M14" i="4"/>
  <c r="J9" i="4"/>
  <c r="I8" i="4"/>
  <c r="M82" i="4"/>
  <c r="M66" i="4"/>
  <c r="K37" i="4"/>
  <c r="L14" i="4"/>
  <c r="J13" i="4"/>
  <c r="I9" i="4"/>
  <c r="L6" i="4"/>
  <c r="H84" i="4"/>
  <c r="J81" i="4"/>
  <c r="L78" i="4"/>
  <c r="L74" i="4"/>
  <c r="L70" i="4"/>
  <c r="H68" i="4"/>
  <c r="J65" i="4"/>
  <c r="L62" i="4"/>
  <c r="L58" i="4"/>
  <c r="H56" i="4"/>
  <c r="J53" i="4"/>
  <c r="L50" i="4"/>
  <c r="H48" i="4"/>
  <c r="J45" i="4"/>
  <c r="L42" i="4"/>
  <c r="H40" i="4"/>
  <c r="J37" i="4"/>
  <c r="L34" i="4"/>
  <c r="J33" i="4"/>
  <c r="L30" i="4"/>
  <c r="J29" i="4"/>
  <c r="L26" i="4"/>
  <c r="H24" i="4"/>
  <c r="J21" i="4"/>
  <c r="L18" i="4"/>
  <c r="H16" i="4"/>
  <c r="K13" i="4"/>
  <c r="M6" i="4"/>
  <c r="K85" i="4"/>
  <c r="I84" i="4"/>
  <c r="K81" i="4"/>
  <c r="I80" i="4"/>
  <c r="M78" i="4"/>
  <c r="K77" i="4"/>
  <c r="I76" i="4"/>
  <c r="M74" i="4"/>
  <c r="K73" i="4"/>
  <c r="I72" i="4"/>
  <c r="M70" i="4"/>
  <c r="K69" i="4"/>
  <c r="I68" i="4"/>
  <c r="K65" i="4"/>
  <c r="I64" i="4"/>
  <c r="M62" i="4"/>
  <c r="K61" i="4"/>
  <c r="I60" i="4"/>
  <c r="M58" i="4"/>
  <c r="K57" i="4"/>
  <c r="I56" i="4"/>
  <c r="M54" i="4"/>
  <c r="K53" i="4"/>
  <c r="I52" i="4"/>
  <c r="M50" i="4"/>
  <c r="K49" i="4"/>
  <c r="I48" i="4"/>
  <c r="M46" i="4"/>
  <c r="K45" i="4"/>
  <c r="I44" i="4"/>
  <c r="M42" i="4"/>
  <c r="K41" i="4"/>
  <c r="I40" i="4"/>
  <c r="M38" i="4"/>
  <c r="I36" i="4"/>
  <c r="M34" i="4"/>
  <c r="K33" i="4"/>
  <c r="I32" i="4"/>
  <c r="M30" i="4"/>
  <c r="K29" i="4"/>
  <c r="I28" i="4"/>
  <c r="M26" i="4"/>
  <c r="K25" i="4"/>
  <c r="I24" i="4"/>
  <c r="M22" i="4"/>
  <c r="K21" i="4"/>
  <c r="I20" i="4"/>
  <c r="M18" i="4"/>
  <c r="K17" i="4"/>
  <c r="I16" i="4"/>
  <c r="H15" i="4"/>
  <c r="L13" i="4"/>
  <c r="K9" i="4"/>
  <c r="J8" i="4"/>
  <c r="H7" i="4"/>
  <c r="H67" i="4"/>
  <c r="L85" i="4"/>
  <c r="J84" i="4"/>
  <c r="H83" i="4"/>
  <c r="L81" i="4"/>
  <c r="J80" i="4"/>
  <c r="H79" i="4"/>
  <c r="L77" i="4"/>
  <c r="J76" i="4"/>
  <c r="H75" i="4"/>
  <c r="L73" i="4"/>
  <c r="J72" i="4"/>
  <c r="H71" i="4"/>
  <c r="L69" i="4"/>
  <c r="J68" i="4"/>
  <c r="L65" i="4"/>
  <c r="J64" i="4"/>
  <c r="H63" i="4"/>
  <c r="L61" i="4"/>
  <c r="J60" i="4"/>
  <c r="H59" i="4"/>
  <c r="L57" i="4"/>
  <c r="J56" i="4"/>
  <c r="H55" i="4"/>
  <c r="L53" i="4"/>
  <c r="J52" i="4"/>
  <c r="H51" i="4"/>
  <c r="L49" i="4"/>
  <c r="J48" i="4"/>
  <c r="H47" i="4"/>
  <c r="L45" i="4"/>
  <c r="J44" i="4"/>
  <c r="H43" i="4"/>
  <c r="L41" i="4"/>
  <c r="J40" i="4"/>
  <c r="H39" i="4"/>
  <c r="L37" i="4"/>
  <c r="J36" i="4"/>
  <c r="H35" i="4"/>
  <c r="L33" i="4"/>
  <c r="J32" i="4"/>
  <c r="H31" i="4"/>
  <c r="L29" i="4"/>
  <c r="J28" i="4"/>
  <c r="H27" i="4"/>
  <c r="L25" i="4"/>
  <c r="J24" i="4"/>
  <c r="H23" i="4"/>
  <c r="L21" i="4"/>
  <c r="J20" i="4"/>
  <c r="H19" i="4"/>
  <c r="L17" i="4"/>
  <c r="J16" i="4"/>
  <c r="I15" i="4"/>
  <c r="M13" i="4"/>
  <c r="L9" i="4"/>
  <c r="K8" i="4"/>
  <c r="I7" i="4"/>
  <c r="I55" i="4"/>
  <c r="J7" i="4"/>
  <c r="M85" i="4"/>
  <c r="K84" i="4"/>
  <c r="I83" i="4"/>
  <c r="M81" i="4"/>
  <c r="K80" i="4"/>
  <c r="I79" i="4"/>
  <c r="M77" i="4"/>
  <c r="K76" i="4"/>
  <c r="I75" i="4"/>
  <c r="M73" i="4"/>
  <c r="K72" i="4"/>
  <c r="I71" i="4"/>
  <c r="M69" i="4"/>
  <c r="K68" i="4"/>
  <c r="I67" i="4"/>
  <c r="M65" i="4"/>
  <c r="K64" i="4"/>
  <c r="I63" i="4"/>
  <c r="M61" i="4"/>
  <c r="K60" i="4"/>
  <c r="I59" i="4"/>
  <c r="M57" i="4"/>
  <c r="K56" i="4"/>
  <c r="M53" i="4"/>
  <c r="K52" i="4"/>
  <c r="I51" i="4"/>
  <c r="M49" i="4"/>
  <c r="K48" i="4"/>
  <c r="I47" i="4"/>
  <c r="M45" i="4"/>
  <c r="K44" i="4"/>
  <c r="I43" i="4"/>
  <c r="M41" i="4"/>
  <c r="K40" i="4"/>
  <c r="I39" i="4"/>
  <c r="M37" i="4"/>
  <c r="K36" i="4"/>
  <c r="I35" i="4"/>
  <c r="M33" i="4"/>
  <c r="K32" i="4"/>
  <c r="I31" i="4"/>
  <c r="M29" i="4"/>
  <c r="K28" i="4"/>
  <c r="I27" i="4"/>
  <c r="M25" i="4"/>
  <c r="K24" i="4"/>
  <c r="I23" i="4"/>
  <c r="M21" i="4"/>
  <c r="K20" i="4"/>
  <c r="I19" i="4"/>
  <c r="M17" i="4"/>
  <c r="K16" i="4"/>
  <c r="J15" i="4"/>
  <c r="H14" i="4"/>
  <c r="M9" i="4"/>
  <c r="L8" i="4"/>
  <c r="L84" i="4"/>
  <c r="J83" i="4"/>
  <c r="H82" i="4"/>
  <c r="L80" i="4"/>
  <c r="J79" i="4"/>
  <c r="H78" i="4"/>
  <c r="L76" i="4"/>
  <c r="J75" i="4"/>
  <c r="H74" i="4"/>
  <c r="L72" i="4"/>
  <c r="J71" i="4"/>
  <c r="H70" i="4"/>
  <c r="L68" i="4"/>
  <c r="J67" i="4"/>
  <c r="H66" i="4"/>
  <c r="L64" i="4"/>
  <c r="J63" i="4"/>
  <c r="H62" i="4"/>
  <c r="L60" i="4"/>
  <c r="J59" i="4"/>
  <c r="H58" i="4"/>
  <c r="L56" i="4"/>
  <c r="J55" i="4"/>
  <c r="H54" i="4"/>
  <c r="L52" i="4"/>
  <c r="J51" i="4"/>
  <c r="H50" i="4"/>
  <c r="L48" i="4"/>
  <c r="J47" i="4"/>
  <c r="H46" i="4"/>
  <c r="L44" i="4"/>
  <c r="J43" i="4"/>
  <c r="H42" i="4"/>
  <c r="L40" i="4"/>
  <c r="J39" i="4"/>
  <c r="H38" i="4"/>
  <c r="L36" i="4"/>
  <c r="J35" i="4"/>
  <c r="H34" i="4"/>
  <c r="L32" i="4"/>
  <c r="J31" i="4"/>
  <c r="H30" i="4"/>
  <c r="L28" i="4"/>
  <c r="J27" i="4"/>
  <c r="H26" i="4"/>
  <c r="L24" i="4"/>
  <c r="J23" i="4"/>
  <c r="H22" i="4"/>
  <c r="L20" i="4"/>
  <c r="K15" i="4"/>
  <c r="I14" i="4"/>
</calcChain>
</file>

<file path=xl/sharedStrings.xml><?xml version="1.0" encoding="utf-8"?>
<sst xmlns="http://schemas.openxmlformats.org/spreadsheetml/2006/main" count="44" uniqueCount="42">
  <si>
    <t>回転数(rpm) = (V × (g(n) ×f )/ R × 1000 / 60</t>
    <rPh sb="0" eb="3">
      <t>カイテンスウ</t>
    </rPh>
    <phoneticPr fontId="3"/>
  </si>
  <si>
    <t>速度V(km/h)　=　( rpm / (g(n)×ｆ） ) × R ×60 / 1000</t>
    <rPh sb="0" eb="2">
      <t>ソクド</t>
    </rPh>
    <phoneticPr fontId="3"/>
  </si>
  <si>
    <t>ファイナル</t>
    <phoneticPr fontId="3"/>
  </si>
  <si>
    <t>f</t>
    <phoneticPr fontId="3"/>
  </si>
  <si>
    <t>g(6)</t>
    <phoneticPr fontId="3"/>
  </si>
  <si>
    <t>g(5)</t>
    <phoneticPr fontId="3"/>
  </si>
  <si>
    <t>g(4)</t>
    <phoneticPr fontId="3"/>
  </si>
  <si>
    <t>g(3)</t>
    <phoneticPr fontId="3"/>
  </si>
  <si>
    <t>g(2)</t>
    <phoneticPr fontId="3"/>
  </si>
  <si>
    <t>変速比</t>
    <rPh sb="0" eb="2">
      <t>ヘンソク</t>
    </rPh>
    <rPh sb="2" eb="3">
      <t>ヒ</t>
    </rPh>
    <phoneticPr fontId="3"/>
  </si>
  <si>
    <t>g(1)</t>
    <phoneticPr fontId="3"/>
  </si>
  <si>
    <t>ギア比</t>
    <rPh sb="2" eb="3">
      <t>ヒ</t>
    </rPh>
    <phoneticPr fontId="3"/>
  </si>
  <si>
    <t>一速あたり仮想分担</t>
    <rPh sb="0" eb="2">
      <t>イッソク</t>
    </rPh>
    <rPh sb="5" eb="7">
      <t>カソウ</t>
    </rPh>
    <rPh sb="7" eb="9">
      <t>ブンタン</t>
    </rPh>
    <phoneticPr fontId="3"/>
  </si>
  <si>
    <t>CVT定数</t>
    <rPh sb="3" eb="5">
      <t>テイスウ</t>
    </rPh>
    <phoneticPr fontId="3"/>
  </si>
  <si>
    <t>CVT最小ギア</t>
    <rPh sb="3" eb="5">
      <t>サイショウ</t>
    </rPh>
    <phoneticPr fontId="3"/>
  </si>
  <si>
    <t>-</t>
    <phoneticPr fontId="3"/>
  </si>
  <si>
    <t>CVT最大ギア</t>
    <rPh sb="3" eb="5">
      <t>サイダイ</t>
    </rPh>
    <phoneticPr fontId="3"/>
  </si>
  <si>
    <t>CVT</t>
    <phoneticPr fontId="3"/>
  </si>
  <si>
    <t>*CVTではない場合、-を入力</t>
    <rPh sb="8" eb="10">
      <t>バアイ</t>
    </rPh>
    <rPh sb="13" eb="15">
      <t>ニュウリョク</t>
    </rPh>
    <phoneticPr fontId="3"/>
  </si>
  <si>
    <t>6th</t>
    <phoneticPr fontId="3"/>
  </si>
  <si>
    <t>5th</t>
    <phoneticPr fontId="3"/>
  </si>
  <si>
    <t>4th</t>
    <phoneticPr fontId="3"/>
  </si>
  <si>
    <t>3rd</t>
    <phoneticPr fontId="3"/>
  </si>
  <si>
    <t>2nd</t>
    <phoneticPr fontId="3"/>
  </si>
  <si>
    <t>1st</t>
    <phoneticPr fontId="3"/>
  </si>
  <si>
    <t>ギアポジションと速度</t>
    <rPh sb="8" eb="10">
      <t>ソクド</t>
    </rPh>
    <phoneticPr fontId="3"/>
  </si>
  <si>
    <t>回転数(rpm)</t>
    <rPh sb="0" eb="3">
      <t>カイテンスウ</t>
    </rPh>
    <phoneticPr fontId="3"/>
  </si>
  <si>
    <t xml:space="preserve">タイヤ周径(m) = D×PI() </t>
    <rPh sb="3" eb="4">
      <t>シュウ</t>
    </rPh>
    <rPh sb="4" eb="5">
      <t>ケイ</t>
    </rPh>
    <phoneticPr fontId="3"/>
  </si>
  <si>
    <t>R(m)</t>
    <phoneticPr fontId="3"/>
  </si>
  <si>
    <t xml:space="preserve">タイヤ外径(m) = 2(w・ｒ/100) + 25.4i </t>
    <rPh sb="3" eb="4">
      <t>ガイ</t>
    </rPh>
    <rPh sb="4" eb="5">
      <t>ケイ</t>
    </rPh>
    <phoneticPr fontId="3"/>
  </si>
  <si>
    <t>D(m)</t>
    <phoneticPr fontId="3"/>
  </si>
  <si>
    <t>i</t>
    <phoneticPr fontId="3"/>
  </si>
  <si>
    <t>r</t>
    <phoneticPr fontId="3"/>
  </si>
  <si>
    <t>w</t>
    <phoneticPr fontId="3"/>
  </si>
  <si>
    <t>ギアポジションと回転数</t>
    <rPh sb="8" eb="11">
      <t>カイテンスウ</t>
    </rPh>
    <phoneticPr fontId="3"/>
  </si>
  <si>
    <t>速度(km/h)</t>
    <rPh sb="0" eb="2">
      <t>ソクド</t>
    </rPh>
    <phoneticPr fontId="3"/>
  </si>
  <si>
    <t>R インチ</t>
    <phoneticPr fontId="3"/>
  </si>
  <si>
    <t>/扁平率</t>
    <rPh sb="1" eb="3">
      <t>ヘンペイ</t>
    </rPh>
    <rPh sb="3" eb="4">
      <t>リツ</t>
    </rPh>
    <phoneticPr fontId="3"/>
  </si>
  <si>
    <t>断面層</t>
    <rPh sb="0" eb="2">
      <t>ダンメン</t>
    </rPh>
    <rPh sb="2" eb="3">
      <t>ソウ</t>
    </rPh>
    <phoneticPr fontId="3"/>
  </si>
  <si>
    <t>タイヤサイズ</t>
    <phoneticPr fontId="3"/>
  </si>
  <si>
    <t>レブリミット(rpm)</t>
    <phoneticPr fontId="3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</si>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</sst>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0_ "/>
    <numFmt numFmtId="178" formatCode="#&quot;th&quot;"/>
    <numFmt numFmtId="179" formatCode="#&quot;rd&quot;"/>
    <numFmt numFmtId="180" formatCode="#&quot;nd&quot;"/>
    <numFmt numFmtId="181" formatCode="#&quot;st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1" xfId="1" applyNumberFormat="1" applyBorder="1">
      <alignment vertical="center"/>
    </xf>
    <xf numFmtId="176" fontId="2" fillId="0" borderId="2" xfId="1" applyNumberFormat="1" applyBorder="1">
      <alignment vertical="center"/>
    </xf>
    <xf numFmtId="176" fontId="2" fillId="0" borderId="3" xfId="1" applyNumberFormat="1" applyBorder="1">
      <alignment vertical="center"/>
    </xf>
    <xf numFmtId="176" fontId="2" fillId="0" borderId="4" xfId="1" applyNumberFormat="1" applyBorder="1">
      <alignment vertical="center"/>
    </xf>
    <xf numFmtId="176" fontId="2" fillId="0" borderId="5" xfId="1" applyNumberFormat="1" applyBorder="1">
      <alignment vertical="center"/>
    </xf>
    <xf numFmtId="176" fontId="2" fillId="0" borderId="6" xfId="1" applyNumberFormat="1" applyBorder="1">
      <alignment vertical="center"/>
    </xf>
    <xf numFmtId="176" fontId="2" fillId="0" borderId="7" xfId="1" applyNumberFormat="1" applyBorder="1">
      <alignment vertical="center"/>
    </xf>
    <xf numFmtId="176" fontId="2" fillId="0" borderId="8" xfId="1" applyNumberFormat="1" applyBorder="1">
      <alignment vertical="center"/>
    </xf>
    <xf numFmtId="176" fontId="2" fillId="0" borderId="9" xfId="1" applyNumberFormat="1" applyBorder="1">
      <alignment vertical="center"/>
    </xf>
    <xf numFmtId="0" fontId="2" fillId="2" borderId="13" xfId="1" applyFill="1" applyBorder="1">
      <alignment vertical="center"/>
    </xf>
    <xf numFmtId="0" fontId="2" fillId="3" borderId="16" xfId="1" applyFill="1" applyBorder="1" applyAlignment="1">
      <alignment horizontal="center" vertical="center"/>
    </xf>
    <xf numFmtId="0" fontId="2" fillId="2" borderId="17" xfId="1" applyFill="1" applyBorder="1">
      <alignment vertical="center"/>
    </xf>
    <xf numFmtId="0" fontId="2" fillId="3" borderId="18" xfId="1" applyFill="1" applyBorder="1">
      <alignment vertical="center"/>
    </xf>
    <xf numFmtId="0" fontId="2" fillId="3" borderId="20" xfId="1" applyFill="1" applyBorder="1" applyAlignment="1">
      <alignment horizontal="center" vertical="center"/>
    </xf>
    <xf numFmtId="0" fontId="2" fillId="2" borderId="5" xfId="1" applyFill="1" applyBorder="1">
      <alignment vertical="center"/>
    </xf>
    <xf numFmtId="0" fontId="2" fillId="3" borderId="6" xfId="1" applyFill="1" applyBorder="1">
      <alignment vertical="center"/>
    </xf>
    <xf numFmtId="0" fontId="2" fillId="3" borderId="8" xfId="1" applyFill="1" applyBorder="1" applyAlignment="1">
      <alignment horizontal="center" vertical="center"/>
    </xf>
    <xf numFmtId="0" fontId="2" fillId="2" borderId="21" xfId="1" applyFill="1" applyBorder="1">
      <alignment vertical="center"/>
    </xf>
    <xf numFmtId="0" fontId="2" fillId="3" borderId="22" xfId="1" applyFill="1" applyBorder="1">
      <alignment vertical="center"/>
    </xf>
    <xf numFmtId="0" fontId="2" fillId="3" borderId="24" xfId="1" applyFill="1" applyBorder="1" applyAlignment="1">
      <alignment horizontal="center" vertical="center"/>
    </xf>
    <xf numFmtId="0" fontId="2" fillId="4" borderId="14" xfId="1" applyFill="1" applyBorder="1">
      <alignment vertical="center"/>
    </xf>
    <xf numFmtId="0" fontId="2" fillId="4" borderId="25" xfId="1" applyFill="1" applyBorder="1" applyAlignment="1">
      <alignment horizontal="center" vertical="center"/>
    </xf>
    <xf numFmtId="0" fontId="2" fillId="2" borderId="18" xfId="1" applyFill="1" applyBorder="1">
      <alignment vertical="center"/>
    </xf>
    <xf numFmtId="0" fontId="2" fillId="2" borderId="22" xfId="1" applyFill="1" applyBorder="1">
      <alignment vertical="center"/>
    </xf>
    <xf numFmtId="176" fontId="2" fillId="0" borderId="28" xfId="1" applyNumberFormat="1" applyBorder="1">
      <alignment vertical="center"/>
    </xf>
    <xf numFmtId="176" fontId="2" fillId="0" borderId="29" xfId="1" applyNumberFormat="1" applyBorder="1">
      <alignment vertical="center"/>
    </xf>
    <xf numFmtId="176" fontId="2" fillId="0" borderId="30" xfId="1" applyNumberFormat="1" applyBorder="1">
      <alignment vertical="center"/>
    </xf>
    <xf numFmtId="0" fontId="2" fillId="0" borderId="1" xfId="1" applyBorder="1">
      <alignment vertical="center"/>
    </xf>
    <xf numFmtId="0" fontId="2" fillId="0" borderId="2" xfId="1" applyBorder="1">
      <alignment vertical="center"/>
    </xf>
    <xf numFmtId="0" fontId="2" fillId="0" borderId="3" xfId="1" applyBorder="1">
      <alignment vertical="center"/>
    </xf>
    <xf numFmtId="0" fontId="2" fillId="0" borderId="31" xfId="1" applyBorder="1">
      <alignment vertical="center"/>
    </xf>
    <xf numFmtId="0" fontId="2" fillId="0" borderId="8" xfId="1" applyBorder="1">
      <alignment vertical="center"/>
    </xf>
    <xf numFmtId="0" fontId="2" fillId="4" borderId="1" xfId="1" applyFill="1" applyBorder="1">
      <alignment vertical="center"/>
    </xf>
    <xf numFmtId="0" fontId="2" fillId="4" borderId="2" xfId="1" applyFill="1" applyBorder="1">
      <alignment vertical="center"/>
    </xf>
    <xf numFmtId="0" fontId="2" fillId="4" borderId="42" xfId="1" applyFill="1" applyBorder="1">
      <alignment vertical="center"/>
    </xf>
    <xf numFmtId="0" fontId="2" fillId="0" borderId="9" xfId="1" applyBorder="1">
      <alignment vertical="center"/>
    </xf>
    <xf numFmtId="0" fontId="2" fillId="2" borderId="26" xfId="1" applyFill="1" applyBorder="1">
      <alignment vertical="center"/>
    </xf>
    <xf numFmtId="0" fontId="2" fillId="0" borderId="46" xfId="1" applyBorder="1" applyAlignment="1">
      <alignment vertical="center"/>
    </xf>
    <xf numFmtId="0" fontId="2" fillId="4" borderId="21" xfId="1" applyFill="1" applyBorder="1">
      <alignment vertical="center"/>
    </xf>
    <xf numFmtId="0" fontId="2" fillId="4" borderId="22" xfId="1" applyFill="1" applyBorder="1">
      <alignment vertical="center"/>
    </xf>
    <xf numFmtId="0" fontId="2" fillId="4" borderId="27" xfId="1" applyFill="1" applyBorder="1">
      <alignment vertical="center"/>
    </xf>
    <xf numFmtId="0" fontId="2" fillId="0" borderId="47" xfId="1" applyBorder="1">
      <alignment vertical="center"/>
    </xf>
    <xf numFmtId="0" fontId="2" fillId="0" borderId="48" xfId="1" applyBorder="1">
      <alignment vertical="center"/>
    </xf>
    <xf numFmtId="0" fontId="2" fillId="0" borderId="49" xfId="1" applyFill="1" applyBorder="1">
      <alignment vertical="center"/>
    </xf>
    <xf numFmtId="0" fontId="2" fillId="0" borderId="11" xfId="1" applyFill="1" applyBorder="1">
      <alignment vertical="center"/>
    </xf>
    <xf numFmtId="0" fontId="2" fillId="0" borderId="11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178" fontId="2" fillId="0" borderId="43" xfId="1" applyNumberFormat="1" applyBorder="1">
      <alignment vertical="center"/>
    </xf>
    <xf numFmtId="178" fontId="2" fillId="0" borderId="44" xfId="1" applyNumberFormat="1" applyBorder="1">
      <alignment vertical="center"/>
    </xf>
    <xf numFmtId="179" fontId="2" fillId="0" borderId="44" xfId="1" applyNumberFormat="1" applyBorder="1">
      <alignment vertical="center"/>
    </xf>
    <xf numFmtId="180" fontId="2" fillId="0" borderId="44" xfId="1" applyNumberFormat="1" applyBorder="1">
      <alignment vertical="center"/>
    </xf>
    <xf numFmtId="181" fontId="2" fillId="0" borderId="44" xfId="1" applyNumberFormat="1" applyBorder="1">
      <alignment vertical="center"/>
    </xf>
    <xf numFmtId="0" fontId="2" fillId="0" borderId="50" xfId="1" applyBorder="1">
      <alignment vertical="center"/>
    </xf>
    <xf numFmtId="176" fontId="2" fillId="0" borderId="6" xfId="1" applyNumberFormat="1" applyFill="1" applyBorder="1">
      <alignment vertical="center"/>
    </xf>
    <xf numFmtId="0" fontId="2" fillId="0" borderId="0" xfId="1" applyFill="1">
      <alignment vertical="center"/>
    </xf>
    <xf numFmtId="176" fontId="2" fillId="0" borderId="9" xfId="1" applyNumberFormat="1" applyFill="1" applyBorder="1">
      <alignment vertical="center"/>
    </xf>
    <xf numFmtId="176" fontId="2" fillId="0" borderId="7" xfId="1" applyNumberFormat="1" applyFill="1" applyBorder="1">
      <alignment vertical="center"/>
    </xf>
    <xf numFmtId="176" fontId="2" fillId="0" borderId="5" xfId="1" applyNumberFormat="1" applyFill="1" applyBorder="1">
      <alignment vertical="center"/>
    </xf>
    <xf numFmtId="176" fontId="2" fillId="0" borderId="8" xfId="1" applyNumberFormat="1" applyFill="1" applyBorder="1">
      <alignment vertical="center"/>
    </xf>
    <xf numFmtId="0" fontId="2" fillId="0" borderId="12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4" borderId="14" xfId="1" applyFill="1" applyBorder="1" applyAlignment="1">
      <alignment horizontal="center" vertical="center"/>
    </xf>
    <xf numFmtId="0" fontId="2" fillId="4" borderId="13" xfId="1" applyFill="1" applyBorder="1" applyAlignment="1">
      <alignment horizontal="center" vertical="center"/>
    </xf>
    <xf numFmtId="0" fontId="2" fillId="5" borderId="25" xfId="1" applyFill="1" applyBorder="1" applyAlignment="1">
      <alignment horizontal="center" vertical="center"/>
    </xf>
    <xf numFmtId="0" fontId="2" fillId="5" borderId="14" xfId="1" applyFill="1" applyBorder="1" applyAlignment="1">
      <alignment horizontal="center" vertical="center"/>
    </xf>
    <xf numFmtId="0" fontId="2" fillId="4" borderId="27" xfId="1" applyFill="1" applyBorder="1" applyAlignment="1">
      <alignment horizontal="left" vertical="center"/>
    </xf>
    <xf numFmtId="0" fontId="2" fillId="4" borderId="22" xfId="1" applyFill="1" applyBorder="1" applyAlignment="1">
      <alignment horizontal="left" vertical="center"/>
    </xf>
    <xf numFmtId="0" fontId="2" fillId="4" borderId="21" xfId="1" applyFill="1" applyBorder="1" applyAlignment="1">
      <alignment horizontal="left" vertical="center"/>
    </xf>
    <xf numFmtId="177" fontId="2" fillId="4" borderId="34" xfId="1" applyNumberFormat="1" applyFill="1" applyBorder="1" applyAlignment="1">
      <alignment horizontal="center" vertical="center"/>
    </xf>
    <xf numFmtId="177" fontId="2" fillId="4" borderId="33" xfId="1" applyNumberFormat="1" applyFill="1" applyBorder="1" applyAlignment="1">
      <alignment horizontal="center" vertical="center"/>
    </xf>
    <xf numFmtId="177" fontId="2" fillId="4" borderId="32" xfId="1" applyNumberFormat="1" applyFill="1" applyBorder="1" applyAlignment="1">
      <alignment horizontal="center" vertical="center"/>
    </xf>
    <xf numFmtId="0" fontId="2" fillId="4" borderId="35" xfId="1" applyFill="1" applyBorder="1" applyAlignment="1">
      <alignment horizontal="center" vertical="center"/>
    </xf>
    <xf numFmtId="0" fontId="2" fillId="4" borderId="4" xfId="1" applyFill="1" applyBorder="1" applyAlignment="1">
      <alignment horizontal="center" vertical="center"/>
    </xf>
    <xf numFmtId="0" fontId="2" fillId="4" borderId="18" xfId="1" applyFill="1" applyBorder="1" applyAlignment="1">
      <alignment horizontal="center" vertical="center"/>
    </xf>
    <xf numFmtId="0" fontId="2" fillId="4" borderId="17" xfId="1" applyFill="1" applyBorder="1" applyAlignment="1">
      <alignment horizontal="center" vertical="center"/>
    </xf>
    <xf numFmtId="0" fontId="2" fillId="4" borderId="27" xfId="1" applyFill="1" applyBorder="1" applyAlignment="1">
      <alignment horizontal="center" vertical="center"/>
    </xf>
    <xf numFmtId="0" fontId="2" fillId="4" borderId="26" xfId="1" applyFill="1" applyBorder="1" applyAlignment="1">
      <alignment horizontal="center" vertical="center"/>
    </xf>
    <xf numFmtId="0" fontId="2" fillId="4" borderId="22" xfId="1" applyFill="1" applyBorder="1" applyAlignment="1">
      <alignment horizontal="center" vertical="center"/>
    </xf>
    <xf numFmtId="0" fontId="2" fillId="4" borderId="21" xfId="1" applyFill="1" applyBorder="1" applyAlignment="1">
      <alignment horizontal="center" vertical="center"/>
    </xf>
    <xf numFmtId="0" fontId="2" fillId="4" borderId="12" xfId="1" applyFill="1" applyBorder="1" applyAlignment="1">
      <alignment horizontal="left" vertical="center"/>
    </xf>
    <xf numFmtId="0" fontId="2" fillId="4" borderId="11" xfId="1" applyFill="1" applyBorder="1" applyAlignment="1">
      <alignment horizontal="left" vertical="center"/>
    </xf>
    <xf numFmtId="0" fontId="2" fillId="4" borderId="10" xfId="1" applyFill="1" applyBorder="1" applyAlignment="1">
      <alignment horizontal="left" vertical="center"/>
    </xf>
    <xf numFmtId="0" fontId="2" fillId="4" borderId="41" xfId="1" applyFill="1" applyBorder="1" applyAlignment="1">
      <alignment horizontal="left" vertical="center"/>
    </xf>
    <xf numFmtId="0" fontId="2" fillId="4" borderId="40" xfId="1" applyFill="1" applyBorder="1" applyAlignment="1">
      <alignment horizontal="left" vertical="center"/>
    </xf>
    <xf numFmtId="0" fontId="2" fillId="4" borderId="39" xfId="1" applyFill="1" applyBorder="1" applyAlignment="1">
      <alignment horizontal="left" vertical="center"/>
    </xf>
    <xf numFmtId="177" fontId="2" fillId="4" borderId="38" xfId="1" applyNumberFormat="1" applyFill="1" applyBorder="1" applyAlignment="1">
      <alignment horizontal="center" vertical="center"/>
    </xf>
    <xf numFmtId="177" fontId="2" fillId="4" borderId="37" xfId="1" applyNumberFormat="1" applyFill="1" applyBorder="1" applyAlignment="1">
      <alignment horizontal="center" vertical="center"/>
    </xf>
    <xf numFmtId="177" fontId="2" fillId="4" borderId="36" xfId="1" applyNumberFormat="1" applyFill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3" borderId="15" xfId="1" applyFill="1" applyBorder="1" applyAlignment="1">
      <alignment horizontal="center" vertical="center"/>
    </xf>
    <xf numFmtId="0" fontId="2" fillId="3" borderId="14" xfId="1" applyFill="1" applyBorder="1" applyAlignment="1">
      <alignment horizontal="center" vertical="center"/>
    </xf>
    <xf numFmtId="0" fontId="2" fillId="3" borderId="23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19" xfId="1" applyFill="1" applyBorder="1" applyAlignment="1">
      <alignment horizontal="center" vertical="center"/>
    </xf>
    <xf numFmtId="0" fontId="2" fillId="3" borderId="25" xfId="1" applyFill="1" applyBorder="1" applyAlignment="1">
      <alignment horizontal="center" vertical="center"/>
    </xf>
    <xf numFmtId="0" fontId="2" fillId="3" borderId="13" xfId="1" applyFill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速度と回転数</a:t>
            </a:r>
          </a:p>
        </c:rich>
      </c:tx>
      <c:layout>
        <c:manualLayout>
          <c:xMode val="edge"/>
          <c:yMode val="edge"/>
          <c:x val="0.80465717981888762"/>
          <c:y val="1.775147928994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71798188874441E-2"/>
          <c:y val="9.072995779778005E-2"/>
          <c:w val="0.93402328589909445"/>
          <c:h val="0.78106659321567051"/>
        </c:manualLayout>
      </c:layout>
      <c:lineChart>
        <c:grouping val="standard"/>
        <c:varyColors val="0"/>
        <c:ser>
          <c:idx val="0"/>
          <c:order val="0"/>
          <c:tx>
            <c:strRef>
              <c:f>ギア比!$H$12</c:f>
              <c:strCache>
                <c:ptCount val="1"/>
                <c:pt idx="0">
                  <c:v>1st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ギア比!$G$13:$G$85</c:f>
              <c:numCache>
                <c:formatCode>#,##0_ </c:formatCode>
                <c:ptCount val="73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  <c:pt idx="17">
                  <c:v>2200</c:v>
                </c:pt>
                <c:pt idx="18">
                  <c:v>2300</c:v>
                </c:pt>
                <c:pt idx="19">
                  <c:v>2400</c:v>
                </c:pt>
                <c:pt idx="20">
                  <c:v>2500</c:v>
                </c:pt>
                <c:pt idx="21">
                  <c:v>2600</c:v>
                </c:pt>
                <c:pt idx="22">
                  <c:v>2700</c:v>
                </c:pt>
                <c:pt idx="23">
                  <c:v>2800</c:v>
                </c:pt>
                <c:pt idx="24">
                  <c:v>2900</c:v>
                </c:pt>
                <c:pt idx="25">
                  <c:v>3000</c:v>
                </c:pt>
                <c:pt idx="26">
                  <c:v>3100</c:v>
                </c:pt>
                <c:pt idx="27">
                  <c:v>3200</c:v>
                </c:pt>
                <c:pt idx="28">
                  <c:v>3300</c:v>
                </c:pt>
                <c:pt idx="29">
                  <c:v>3400</c:v>
                </c:pt>
                <c:pt idx="30">
                  <c:v>3500</c:v>
                </c:pt>
                <c:pt idx="31">
                  <c:v>3600</c:v>
                </c:pt>
                <c:pt idx="32">
                  <c:v>3700</c:v>
                </c:pt>
                <c:pt idx="33">
                  <c:v>3800</c:v>
                </c:pt>
                <c:pt idx="34">
                  <c:v>3900</c:v>
                </c:pt>
                <c:pt idx="35">
                  <c:v>4000</c:v>
                </c:pt>
                <c:pt idx="36">
                  <c:v>4100</c:v>
                </c:pt>
                <c:pt idx="37">
                  <c:v>4200</c:v>
                </c:pt>
                <c:pt idx="38">
                  <c:v>4300</c:v>
                </c:pt>
                <c:pt idx="39">
                  <c:v>4400</c:v>
                </c:pt>
                <c:pt idx="40">
                  <c:v>4500</c:v>
                </c:pt>
                <c:pt idx="41">
                  <c:v>4600</c:v>
                </c:pt>
                <c:pt idx="42">
                  <c:v>4700</c:v>
                </c:pt>
                <c:pt idx="43">
                  <c:v>4800</c:v>
                </c:pt>
                <c:pt idx="44">
                  <c:v>4900</c:v>
                </c:pt>
                <c:pt idx="45">
                  <c:v>5000</c:v>
                </c:pt>
                <c:pt idx="46">
                  <c:v>5100</c:v>
                </c:pt>
                <c:pt idx="47">
                  <c:v>5200</c:v>
                </c:pt>
                <c:pt idx="48">
                  <c:v>5300</c:v>
                </c:pt>
                <c:pt idx="49">
                  <c:v>5400</c:v>
                </c:pt>
                <c:pt idx="50">
                  <c:v>5500</c:v>
                </c:pt>
                <c:pt idx="51">
                  <c:v>5600</c:v>
                </c:pt>
                <c:pt idx="52">
                  <c:v>5700</c:v>
                </c:pt>
                <c:pt idx="53">
                  <c:v>5800</c:v>
                </c:pt>
                <c:pt idx="54">
                  <c:v>5900</c:v>
                </c:pt>
                <c:pt idx="55">
                  <c:v>6000</c:v>
                </c:pt>
                <c:pt idx="56">
                  <c:v>6100</c:v>
                </c:pt>
                <c:pt idx="57">
                  <c:v>6200</c:v>
                </c:pt>
                <c:pt idx="58">
                  <c:v>6300</c:v>
                </c:pt>
                <c:pt idx="59">
                  <c:v>6400</c:v>
                </c:pt>
                <c:pt idx="60">
                  <c:v>6500</c:v>
                </c:pt>
                <c:pt idx="61">
                  <c:v>6600</c:v>
                </c:pt>
                <c:pt idx="62">
                  <c:v>6700</c:v>
                </c:pt>
                <c:pt idx="63">
                  <c:v>6800</c:v>
                </c:pt>
                <c:pt idx="64">
                  <c:v>6900</c:v>
                </c:pt>
                <c:pt idx="65">
                  <c:v>7000</c:v>
                </c:pt>
                <c:pt idx="66">
                  <c:v>7100</c:v>
                </c:pt>
                <c:pt idx="67">
                  <c:v>7200</c:v>
                </c:pt>
                <c:pt idx="68">
                  <c:v>7300</c:v>
                </c:pt>
                <c:pt idx="69">
                  <c:v>7400</c:v>
                </c:pt>
                <c:pt idx="70">
                  <c:v>7500</c:v>
                </c:pt>
                <c:pt idx="71">
                  <c:v>7600</c:v>
                </c:pt>
                <c:pt idx="72">
                  <c:v>7700</c:v>
                </c:pt>
              </c:numCache>
            </c:numRef>
          </c:cat>
          <c:val>
            <c:numRef>
              <c:f>ギア比!$H$13:$H$85</c:f>
              <c:numCache>
                <c:formatCode>#,##0_ </c:formatCode>
                <c:ptCount val="73"/>
                <c:pt idx="0">
                  <c:v>3.1784675864332881</c:v>
                </c:pt>
                <c:pt idx="1">
                  <c:v>3.8141611037199468</c:v>
                </c:pt>
                <c:pt idx="2">
                  <c:v>4.4498546210066037</c:v>
                </c:pt>
                <c:pt idx="3">
                  <c:v>5.0855481382932615</c:v>
                </c:pt>
                <c:pt idx="4">
                  <c:v>5.7212416555799184</c:v>
                </c:pt>
                <c:pt idx="5">
                  <c:v>6.3569351728665762</c:v>
                </c:pt>
                <c:pt idx="6">
                  <c:v>6.9926286901532348</c:v>
                </c:pt>
                <c:pt idx="7">
                  <c:v>7.6283222074398935</c:v>
                </c:pt>
                <c:pt idx="8">
                  <c:v>8.2640157247265478</c:v>
                </c:pt>
                <c:pt idx="9">
                  <c:v>8.8997092420132073</c:v>
                </c:pt>
                <c:pt idx="10">
                  <c:v>9.5354027592998651</c:v>
                </c:pt>
                <c:pt idx="11">
                  <c:v>10.171096276586523</c:v>
                </c:pt>
                <c:pt idx="12">
                  <c:v>10.806789793873179</c:v>
                </c:pt>
                <c:pt idx="13">
                  <c:v>11.442483311159837</c:v>
                </c:pt>
                <c:pt idx="14">
                  <c:v>12.078176828446496</c:v>
                </c:pt>
                <c:pt idx="15">
                  <c:v>12.713870345733152</c:v>
                </c:pt>
                <c:pt idx="16">
                  <c:v>13.34956386301981</c:v>
                </c:pt>
                <c:pt idx="17">
                  <c:v>13.98525738030647</c:v>
                </c:pt>
                <c:pt idx="18">
                  <c:v>14.620950897593127</c:v>
                </c:pt>
                <c:pt idx="19">
                  <c:v>15.256644414879787</c:v>
                </c:pt>
                <c:pt idx="20">
                  <c:v>15.892337932166445</c:v>
                </c:pt>
                <c:pt idx="21">
                  <c:v>16.528031449453096</c:v>
                </c:pt>
                <c:pt idx="22">
                  <c:v>17.163724966739757</c:v>
                </c:pt>
                <c:pt idx="23">
                  <c:v>17.799418484026415</c:v>
                </c:pt>
                <c:pt idx="24">
                  <c:v>18.435112001313072</c:v>
                </c:pt>
                <c:pt idx="25">
                  <c:v>19.07080551859973</c:v>
                </c:pt>
                <c:pt idx="26">
                  <c:v>19.706499035886388</c:v>
                </c:pt>
                <c:pt idx="27">
                  <c:v>20.342192553173046</c:v>
                </c:pt>
                <c:pt idx="28">
                  <c:v>20.977886070459704</c:v>
                </c:pt>
                <c:pt idx="29">
                  <c:v>21.613579587746358</c:v>
                </c:pt>
                <c:pt idx="30">
                  <c:v>22.249273105033019</c:v>
                </c:pt>
                <c:pt idx="31">
                  <c:v>22.884966622319673</c:v>
                </c:pt>
                <c:pt idx="32">
                  <c:v>23.520660139606335</c:v>
                </c:pt>
                <c:pt idx="33">
                  <c:v>24.156353656892993</c:v>
                </c:pt>
                <c:pt idx="34">
                  <c:v>24.79204717417965</c:v>
                </c:pt>
                <c:pt idx="35">
                  <c:v>25.427740691466305</c:v>
                </c:pt>
                <c:pt idx="36">
                  <c:v>26.063434208752959</c:v>
                </c:pt>
                <c:pt idx="37">
                  <c:v>26.69912772603962</c:v>
                </c:pt>
                <c:pt idx="38">
                  <c:v>27.334821243326282</c:v>
                </c:pt>
                <c:pt idx="39">
                  <c:v>27.970514760612939</c:v>
                </c:pt>
                <c:pt idx="40">
                  <c:v>28.60620827789959</c:v>
                </c:pt>
                <c:pt idx="41">
                  <c:v>29.241901795186255</c:v>
                </c:pt>
                <c:pt idx="42">
                  <c:v>29.877595312472909</c:v>
                </c:pt>
                <c:pt idx="43">
                  <c:v>30.513288829759574</c:v>
                </c:pt>
                <c:pt idx="44">
                  <c:v>31.148982347046221</c:v>
                </c:pt>
                <c:pt idx="45">
                  <c:v>31.78467586433289</c:v>
                </c:pt>
                <c:pt idx="46">
                  <c:v>32.420369381619544</c:v>
                </c:pt>
                <c:pt idx="47">
                  <c:v>33.056062898906191</c:v>
                </c:pt>
                <c:pt idx="48">
                  <c:v>33.691756416192852</c:v>
                </c:pt>
                <c:pt idx="49">
                  <c:v>34.327449933479514</c:v>
                </c:pt>
                <c:pt idx="50">
                  <c:v>34.963143450766175</c:v>
                </c:pt>
                <c:pt idx="51">
                  <c:v>35.598836968052829</c:v>
                </c:pt>
                <c:pt idx="52">
                  <c:v>36.234530485339491</c:v>
                </c:pt>
                <c:pt idx="53">
                  <c:v>36.870224002626145</c:v>
                </c:pt>
                <c:pt idx="54">
                  <c:v>37.505917519912792</c:v>
                </c:pt>
                <c:pt idx="55">
                  <c:v>38.141611037199461</c:v>
                </c:pt>
                <c:pt idx="56">
                  <c:v>38.777304554486115</c:v>
                </c:pt>
                <c:pt idx="57">
                  <c:v>39.412998071772776</c:v>
                </c:pt>
                <c:pt idx="58">
                  <c:v>40.048691589059423</c:v>
                </c:pt>
                <c:pt idx="59">
                  <c:v>40.684385106346092</c:v>
                </c:pt>
                <c:pt idx="60">
                  <c:v>41.320078623632753</c:v>
                </c:pt>
                <c:pt idx="61">
                  <c:v>41.955772140919407</c:v>
                </c:pt>
                <c:pt idx="62">
                  <c:v>42.591465658206062</c:v>
                </c:pt>
                <c:pt idx="63">
                  <c:v>43.227159175492716</c:v>
                </c:pt>
                <c:pt idx="64">
                  <c:v>43.862852692779384</c:v>
                </c:pt>
                <c:pt idx="65">
                  <c:v>44.498546210066038</c:v>
                </c:pt>
                <c:pt idx="66">
                  <c:v>45.134239727352693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B-4292-B93C-8E5B17BA2385}"/>
            </c:ext>
          </c:extLst>
        </c:ser>
        <c:ser>
          <c:idx val="1"/>
          <c:order val="1"/>
          <c:tx>
            <c:strRef>
              <c:f>ギア比!$I$12</c:f>
              <c:strCache>
                <c:ptCount val="1"/>
                <c:pt idx="0">
                  <c:v>2nd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ギア比!$I$13:$I$85</c:f>
              <c:numCache>
                <c:formatCode>#,##0_ </c:formatCode>
                <c:ptCount val="73"/>
                <c:pt idx="0">
                  <c:v>5.3528112085064157</c:v>
                </c:pt>
                <c:pt idx="1">
                  <c:v>6.4233734502076993</c:v>
                </c:pt>
                <c:pt idx="2">
                  <c:v>7.4939356919089821</c:v>
                </c:pt>
                <c:pt idx="3">
                  <c:v>8.5644979336102658</c:v>
                </c:pt>
                <c:pt idx="4">
                  <c:v>9.6350601753115459</c:v>
                </c:pt>
                <c:pt idx="5">
                  <c:v>10.705622417012831</c:v>
                </c:pt>
                <c:pt idx="6">
                  <c:v>11.776184658714115</c:v>
                </c:pt>
                <c:pt idx="7">
                  <c:v>12.846746900415399</c:v>
                </c:pt>
                <c:pt idx="8">
                  <c:v>13.917309142116682</c:v>
                </c:pt>
                <c:pt idx="9">
                  <c:v>14.987871383817964</c:v>
                </c:pt>
                <c:pt idx="10">
                  <c:v>16.05843362551925</c:v>
                </c:pt>
                <c:pt idx="11">
                  <c:v>17.128995867220532</c:v>
                </c:pt>
                <c:pt idx="12">
                  <c:v>18.199558108921813</c:v>
                </c:pt>
                <c:pt idx="13">
                  <c:v>19.270120350623092</c:v>
                </c:pt>
                <c:pt idx="14">
                  <c:v>20.340682592324381</c:v>
                </c:pt>
                <c:pt idx="15">
                  <c:v>21.411244834025663</c:v>
                </c:pt>
                <c:pt idx="16">
                  <c:v>22.481807075726948</c:v>
                </c:pt>
                <c:pt idx="17">
                  <c:v>23.55236931742823</c:v>
                </c:pt>
                <c:pt idx="18">
                  <c:v>24.622931559129512</c:v>
                </c:pt>
                <c:pt idx="19">
                  <c:v>25.693493800830797</c:v>
                </c:pt>
                <c:pt idx="20">
                  <c:v>26.764056042532079</c:v>
                </c:pt>
                <c:pt idx="21">
                  <c:v>27.834618284233365</c:v>
                </c:pt>
                <c:pt idx="22">
                  <c:v>28.905180525934647</c:v>
                </c:pt>
                <c:pt idx="23">
                  <c:v>29.975742767635928</c:v>
                </c:pt>
                <c:pt idx="24">
                  <c:v>31.04630500933721</c:v>
                </c:pt>
                <c:pt idx="25">
                  <c:v>32.116867251038499</c:v>
                </c:pt>
                <c:pt idx="26">
                  <c:v>33.187429492739774</c:v>
                </c:pt>
                <c:pt idx="27">
                  <c:v>34.257991734441063</c:v>
                </c:pt>
                <c:pt idx="28">
                  <c:v>35.328553976142345</c:v>
                </c:pt>
                <c:pt idx="29">
                  <c:v>36.399116217843627</c:v>
                </c:pt>
                <c:pt idx="30">
                  <c:v>37.469678459544909</c:v>
                </c:pt>
                <c:pt idx="31">
                  <c:v>38.540240701246184</c:v>
                </c:pt>
                <c:pt idx="32">
                  <c:v>39.61080294294748</c:v>
                </c:pt>
                <c:pt idx="33">
                  <c:v>40.681365184648762</c:v>
                </c:pt>
                <c:pt idx="34">
                  <c:v>41.751927426350044</c:v>
                </c:pt>
                <c:pt idx="35">
                  <c:v>42.822489668051325</c:v>
                </c:pt>
                <c:pt idx="36">
                  <c:v>43.893051909752607</c:v>
                </c:pt>
                <c:pt idx="37">
                  <c:v>44.963614151453896</c:v>
                </c:pt>
                <c:pt idx="38">
                  <c:v>46.034176393155178</c:v>
                </c:pt>
                <c:pt idx="39">
                  <c:v>47.10473863485646</c:v>
                </c:pt>
                <c:pt idx="40">
                  <c:v>48.175300876557742</c:v>
                </c:pt>
                <c:pt idx="41">
                  <c:v>49.245863118259024</c:v>
                </c:pt>
                <c:pt idx="42">
                  <c:v>50.316425359960313</c:v>
                </c:pt>
                <c:pt idx="43">
                  <c:v>51.386987601661595</c:v>
                </c:pt>
                <c:pt idx="44">
                  <c:v>52.45754984336287</c:v>
                </c:pt>
                <c:pt idx="45">
                  <c:v>53.528112085064159</c:v>
                </c:pt>
                <c:pt idx="46">
                  <c:v>54.598674326765433</c:v>
                </c:pt>
                <c:pt idx="47">
                  <c:v>55.669236568466729</c:v>
                </c:pt>
                <c:pt idx="48">
                  <c:v>56.739798810168004</c:v>
                </c:pt>
                <c:pt idx="49">
                  <c:v>57.810361051869293</c:v>
                </c:pt>
                <c:pt idx="50">
                  <c:v>58.880923293570575</c:v>
                </c:pt>
                <c:pt idx="51">
                  <c:v>59.951485535271857</c:v>
                </c:pt>
                <c:pt idx="52">
                  <c:v>61.022047776973146</c:v>
                </c:pt>
                <c:pt idx="53">
                  <c:v>62.092610018674421</c:v>
                </c:pt>
                <c:pt idx="54">
                  <c:v>63.163172260375717</c:v>
                </c:pt>
                <c:pt idx="55">
                  <c:v>64.233734502076999</c:v>
                </c:pt>
                <c:pt idx="56">
                  <c:v>65.304296743778281</c:v>
                </c:pt>
                <c:pt idx="57">
                  <c:v>66.374858985479548</c:v>
                </c:pt>
                <c:pt idx="58">
                  <c:v>67.445421227180844</c:v>
                </c:pt>
                <c:pt idx="59">
                  <c:v>68.515983468882126</c:v>
                </c:pt>
                <c:pt idx="60">
                  <c:v>69.586545710583408</c:v>
                </c:pt>
                <c:pt idx="61">
                  <c:v>70.65710795228469</c:v>
                </c:pt>
                <c:pt idx="62">
                  <c:v>71.727670193985972</c:v>
                </c:pt>
                <c:pt idx="63">
                  <c:v>72.798232435687254</c:v>
                </c:pt>
                <c:pt idx="64">
                  <c:v>73.868794677388536</c:v>
                </c:pt>
                <c:pt idx="65">
                  <c:v>74.939356919089818</c:v>
                </c:pt>
                <c:pt idx="66">
                  <c:v>76.009919160791114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B-4292-B93C-8E5B17BA2385}"/>
            </c:ext>
          </c:extLst>
        </c:ser>
        <c:ser>
          <c:idx val="2"/>
          <c:order val="2"/>
          <c:tx>
            <c:strRef>
              <c:f>ギア比!$J$12</c:f>
              <c:strCache>
                <c:ptCount val="1"/>
                <c:pt idx="0">
                  <c:v>3rd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ギア比!$J$13:$J$85</c:f>
              <c:numCache>
                <c:formatCode>#,##0_ </c:formatCode>
                <c:ptCount val="73"/>
                <c:pt idx="0">
                  <c:v>7.4080654792281448</c:v>
                </c:pt>
                <c:pt idx="1">
                  <c:v>8.8896785750737717</c:v>
                </c:pt>
                <c:pt idx="2">
                  <c:v>10.371291670919401</c:v>
                </c:pt>
                <c:pt idx="3">
                  <c:v>11.852904766765032</c:v>
                </c:pt>
                <c:pt idx="4">
                  <c:v>13.334517862610658</c:v>
                </c:pt>
                <c:pt idx="5">
                  <c:v>14.81613095845629</c:v>
                </c:pt>
                <c:pt idx="6">
                  <c:v>16.297744054301919</c:v>
                </c:pt>
                <c:pt idx="7">
                  <c:v>17.779357150147543</c:v>
                </c:pt>
                <c:pt idx="8">
                  <c:v>19.260970245993175</c:v>
                </c:pt>
                <c:pt idx="9">
                  <c:v>20.742583341838802</c:v>
                </c:pt>
                <c:pt idx="10">
                  <c:v>22.224196437684434</c:v>
                </c:pt>
                <c:pt idx="11">
                  <c:v>23.705809533530065</c:v>
                </c:pt>
                <c:pt idx="12">
                  <c:v>25.187422629375686</c:v>
                </c:pt>
                <c:pt idx="13">
                  <c:v>26.669035725221317</c:v>
                </c:pt>
                <c:pt idx="14">
                  <c:v>28.150648821066945</c:v>
                </c:pt>
                <c:pt idx="15">
                  <c:v>29.632261916912579</c:v>
                </c:pt>
                <c:pt idx="16">
                  <c:v>31.113875012758207</c:v>
                </c:pt>
                <c:pt idx="17">
                  <c:v>32.595488108603838</c:v>
                </c:pt>
                <c:pt idx="18">
                  <c:v>34.077101204449455</c:v>
                </c:pt>
                <c:pt idx="19">
                  <c:v>35.558714300295087</c:v>
                </c:pt>
                <c:pt idx="20">
                  <c:v>37.040327396140718</c:v>
                </c:pt>
                <c:pt idx="21">
                  <c:v>38.521940491986349</c:v>
                </c:pt>
                <c:pt idx="22">
                  <c:v>40.003553587831981</c:v>
                </c:pt>
                <c:pt idx="23">
                  <c:v>41.485166683677605</c:v>
                </c:pt>
                <c:pt idx="24">
                  <c:v>42.966779779523236</c:v>
                </c:pt>
                <c:pt idx="25">
                  <c:v>44.448392875368867</c:v>
                </c:pt>
                <c:pt idx="26">
                  <c:v>45.930005971214491</c:v>
                </c:pt>
                <c:pt idx="27">
                  <c:v>47.41161906706013</c:v>
                </c:pt>
                <c:pt idx="28">
                  <c:v>48.893232162905747</c:v>
                </c:pt>
                <c:pt idx="29">
                  <c:v>50.374845258751371</c:v>
                </c:pt>
                <c:pt idx="30">
                  <c:v>51.856458354597009</c:v>
                </c:pt>
                <c:pt idx="31">
                  <c:v>53.338071450442634</c:v>
                </c:pt>
                <c:pt idx="32">
                  <c:v>54.819684546288265</c:v>
                </c:pt>
                <c:pt idx="33">
                  <c:v>56.301297642133889</c:v>
                </c:pt>
                <c:pt idx="34">
                  <c:v>57.782910737979513</c:v>
                </c:pt>
                <c:pt idx="35">
                  <c:v>59.264523833825159</c:v>
                </c:pt>
                <c:pt idx="36">
                  <c:v>60.746136929670783</c:v>
                </c:pt>
                <c:pt idx="37">
                  <c:v>62.227750025516414</c:v>
                </c:pt>
                <c:pt idx="38">
                  <c:v>63.709363121362045</c:v>
                </c:pt>
                <c:pt idx="39">
                  <c:v>65.190976217207677</c:v>
                </c:pt>
                <c:pt idx="40">
                  <c:v>66.672589313053294</c:v>
                </c:pt>
                <c:pt idx="41">
                  <c:v>68.154202408898911</c:v>
                </c:pt>
                <c:pt idx="42">
                  <c:v>69.635815504744542</c:v>
                </c:pt>
                <c:pt idx="43">
                  <c:v>71.117428600590173</c:v>
                </c:pt>
                <c:pt idx="44">
                  <c:v>72.599041696435805</c:v>
                </c:pt>
                <c:pt idx="45">
                  <c:v>74.080654792281436</c:v>
                </c:pt>
                <c:pt idx="46">
                  <c:v>75.562267888127053</c:v>
                </c:pt>
                <c:pt idx="47">
                  <c:v>77.043880983972699</c:v>
                </c:pt>
                <c:pt idx="48">
                  <c:v>78.52549407981833</c:v>
                </c:pt>
                <c:pt idx="49">
                  <c:v>80.007107175663961</c:v>
                </c:pt>
                <c:pt idx="50">
                  <c:v>81.488720271509578</c:v>
                </c:pt>
                <c:pt idx="51">
                  <c:v>82.970333367355209</c:v>
                </c:pt>
                <c:pt idx="52">
                  <c:v>84.451946463200827</c:v>
                </c:pt>
                <c:pt idx="53">
                  <c:v>85.933559559046472</c:v>
                </c:pt>
                <c:pt idx="54">
                  <c:v>87.415172654892103</c:v>
                </c:pt>
                <c:pt idx="55">
                  <c:v>88.896785750737735</c:v>
                </c:pt>
                <c:pt idx="56">
                  <c:v>90.378398846583366</c:v>
                </c:pt>
                <c:pt idx="57">
                  <c:v>91.860011942428983</c:v>
                </c:pt>
                <c:pt idx="58">
                  <c:v>93.341625038274614</c:v>
                </c:pt>
                <c:pt idx="59">
                  <c:v>94.82323813412026</c:v>
                </c:pt>
                <c:pt idx="60">
                  <c:v>96.304851229965863</c:v>
                </c:pt>
                <c:pt idx="61">
                  <c:v>97.786464325811494</c:v>
                </c:pt>
                <c:pt idx="62">
                  <c:v>99.268077421657111</c:v>
                </c:pt>
                <c:pt idx="63">
                  <c:v>100.74969051750274</c:v>
                </c:pt>
                <c:pt idx="64">
                  <c:v>102.23130361334837</c:v>
                </c:pt>
                <c:pt idx="65">
                  <c:v>103.71291670919402</c:v>
                </c:pt>
                <c:pt idx="66">
                  <c:v>105.19452980503965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B-4292-B93C-8E5B17BA2385}"/>
            </c:ext>
          </c:extLst>
        </c:ser>
        <c:ser>
          <c:idx val="3"/>
          <c:order val="3"/>
          <c:tx>
            <c:strRef>
              <c:f>ギア比!$K$12</c:f>
              <c:strCache>
                <c:ptCount val="1"/>
                <c:pt idx="0">
                  <c:v>4th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ギア比!$K$13:$K$85</c:f>
              <c:numCache>
                <c:formatCode>#,##0_ </c:formatCode>
                <c:ptCount val="73"/>
                <c:pt idx="0">
                  <c:v>9.8150414581062773</c:v>
                </c:pt>
                <c:pt idx="1">
                  <c:v>11.778049749727533</c:v>
                </c:pt>
                <c:pt idx="2">
                  <c:v>13.74105804134879</c:v>
                </c:pt>
                <c:pt idx="3">
                  <c:v>15.704066332970049</c:v>
                </c:pt>
                <c:pt idx="4">
                  <c:v>17.667074624591301</c:v>
                </c:pt>
                <c:pt idx="5">
                  <c:v>19.630082916212555</c:v>
                </c:pt>
                <c:pt idx="6">
                  <c:v>21.593091207833812</c:v>
                </c:pt>
                <c:pt idx="7">
                  <c:v>23.556099499455065</c:v>
                </c:pt>
                <c:pt idx="8">
                  <c:v>25.519107791076323</c:v>
                </c:pt>
                <c:pt idx="9">
                  <c:v>27.48211608269758</c:v>
                </c:pt>
                <c:pt idx="10">
                  <c:v>29.44512437431883</c:v>
                </c:pt>
                <c:pt idx="11">
                  <c:v>31.408132665940098</c:v>
                </c:pt>
                <c:pt idx="12">
                  <c:v>33.371140957561344</c:v>
                </c:pt>
                <c:pt idx="13">
                  <c:v>35.334149249182602</c:v>
                </c:pt>
                <c:pt idx="14">
                  <c:v>37.297157540803859</c:v>
                </c:pt>
                <c:pt idx="15">
                  <c:v>39.260165832425109</c:v>
                </c:pt>
                <c:pt idx="16">
                  <c:v>41.223174124046366</c:v>
                </c:pt>
                <c:pt idx="17">
                  <c:v>43.186182415667624</c:v>
                </c:pt>
                <c:pt idx="18">
                  <c:v>45.149190707288881</c:v>
                </c:pt>
                <c:pt idx="19">
                  <c:v>47.112198998910131</c:v>
                </c:pt>
                <c:pt idx="20">
                  <c:v>49.075207290531395</c:v>
                </c:pt>
                <c:pt idx="21">
                  <c:v>51.038215582152645</c:v>
                </c:pt>
                <c:pt idx="22">
                  <c:v>53.00122387377391</c:v>
                </c:pt>
                <c:pt idx="23">
                  <c:v>54.96423216539516</c:v>
                </c:pt>
                <c:pt idx="24">
                  <c:v>56.927240457016417</c:v>
                </c:pt>
                <c:pt idx="25">
                  <c:v>58.89024874863766</c:v>
                </c:pt>
                <c:pt idx="26">
                  <c:v>60.853257040258924</c:v>
                </c:pt>
                <c:pt idx="27">
                  <c:v>62.816265331880196</c:v>
                </c:pt>
                <c:pt idx="28">
                  <c:v>64.779273623501439</c:v>
                </c:pt>
                <c:pt idx="29">
                  <c:v>66.742281915122689</c:v>
                </c:pt>
                <c:pt idx="30">
                  <c:v>68.705290206743939</c:v>
                </c:pt>
                <c:pt idx="31">
                  <c:v>70.668298498365203</c:v>
                </c:pt>
                <c:pt idx="32">
                  <c:v>72.631306789986468</c:v>
                </c:pt>
                <c:pt idx="33">
                  <c:v>74.594315081607718</c:v>
                </c:pt>
                <c:pt idx="34">
                  <c:v>76.557323373228982</c:v>
                </c:pt>
                <c:pt idx="35">
                  <c:v>78.520331664850218</c:v>
                </c:pt>
                <c:pt idx="36">
                  <c:v>80.483339956471482</c:v>
                </c:pt>
                <c:pt idx="37">
                  <c:v>82.446348248092733</c:v>
                </c:pt>
                <c:pt idx="38">
                  <c:v>84.409356539713997</c:v>
                </c:pt>
                <c:pt idx="39">
                  <c:v>86.372364831335247</c:v>
                </c:pt>
                <c:pt idx="40">
                  <c:v>88.335373122956511</c:v>
                </c:pt>
                <c:pt idx="41">
                  <c:v>90.298381414577761</c:v>
                </c:pt>
                <c:pt idx="42">
                  <c:v>92.261389706199012</c:v>
                </c:pt>
                <c:pt idx="43">
                  <c:v>94.224397997820262</c:v>
                </c:pt>
                <c:pt idx="44">
                  <c:v>96.18740628944154</c:v>
                </c:pt>
                <c:pt idx="45">
                  <c:v>98.15041458106279</c:v>
                </c:pt>
                <c:pt idx="46">
                  <c:v>100.11342287268404</c:v>
                </c:pt>
                <c:pt idx="47">
                  <c:v>102.07643116430529</c:v>
                </c:pt>
                <c:pt idx="48">
                  <c:v>104.03943945592654</c:v>
                </c:pt>
                <c:pt idx="49">
                  <c:v>106.00244774754782</c:v>
                </c:pt>
                <c:pt idx="50">
                  <c:v>107.96545603916907</c:v>
                </c:pt>
                <c:pt idx="51">
                  <c:v>109.92846433079032</c:v>
                </c:pt>
                <c:pt idx="52">
                  <c:v>111.89147262241157</c:v>
                </c:pt>
                <c:pt idx="53">
                  <c:v>113.85448091403283</c:v>
                </c:pt>
                <c:pt idx="54">
                  <c:v>115.8174892056541</c:v>
                </c:pt>
                <c:pt idx="55">
                  <c:v>117.78049749727532</c:v>
                </c:pt>
                <c:pt idx="56">
                  <c:v>119.74350578889658</c:v>
                </c:pt>
                <c:pt idx="57">
                  <c:v>121.70651408051785</c:v>
                </c:pt>
                <c:pt idx="58">
                  <c:v>123.66952237213911</c:v>
                </c:pt>
                <c:pt idx="59">
                  <c:v>125.63253066376039</c:v>
                </c:pt>
                <c:pt idx="60">
                  <c:v>127.59553895538161</c:v>
                </c:pt>
                <c:pt idx="61">
                  <c:v>129.55854724700288</c:v>
                </c:pt>
                <c:pt idx="62">
                  <c:v>131.52155553862411</c:v>
                </c:pt>
                <c:pt idx="63">
                  <c:v>133.48456383024538</c:v>
                </c:pt>
                <c:pt idx="64">
                  <c:v>135.44757212186664</c:v>
                </c:pt>
                <c:pt idx="65">
                  <c:v>137.41058041348788</c:v>
                </c:pt>
                <c:pt idx="66">
                  <c:v>139.37358870510917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0B-4292-B93C-8E5B17BA2385}"/>
            </c:ext>
          </c:extLst>
        </c:ser>
        <c:ser>
          <c:idx val="4"/>
          <c:order val="4"/>
          <c:tx>
            <c:strRef>
              <c:f>ギア比!$L$12</c:f>
              <c:strCache>
                <c:ptCount val="1"/>
                <c:pt idx="0">
                  <c:v>5th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ギア比!$L$13:$L$85</c:f>
              <c:numCache>
                <c:formatCode>#,##0_ </c:formatCode>
                <c:ptCount val="73"/>
                <c:pt idx="0">
                  <c:v>12.561502334343373</c:v>
                </c:pt>
                <c:pt idx="1">
                  <c:v>15.07380280121205</c:v>
                </c:pt>
                <c:pt idx="2">
                  <c:v>17.58610326808072</c:v>
                </c:pt>
                <c:pt idx="3">
                  <c:v>20.098403734949397</c:v>
                </c:pt>
                <c:pt idx="4">
                  <c:v>22.61070420181807</c:v>
                </c:pt>
                <c:pt idx="5">
                  <c:v>25.123004668686747</c:v>
                </c:pt>
                <c:pt idx="6">
                  <c:v>27.635305135555416</c:v>
                </c:pt>
                <c:pt idx="7">
                  <c:v>30.1476056024241</c:v>
                </c:pt>
                <c:pt idx="8">
                  <c:v>32.659906069292767</c:v>
                </c:pt>
                <c:pt idx="9">
                  <c:v>35.17220653616144</c:v>
                </c:pt>
                <c:pt idx="10">
                  <c:v>37.68450700303012</c:v>
                </c:pt>
                <c:pt idx="11">
                  <c:v>40.196807469898793</c:v>
                </c:pt>
                <c:pt idx="12">
                  <c:v>42.709107936767467</c:v>
                </c:pt>
                <c:pt idx="13">
                  <c:v>45.22140840363614</c:v>
                </c:pt>
                <c:pt idx="14">
                  <c:v>47.733708870504813</c:v>
                </c:pt>
                <c:pt idx="15">
                  <c:v>50.246009337373494</c:v>
                </c:pt>
                <c:pt idx="16">
                  <c:v>52.758309804242167</c:v>
                </c:pt>
                <c:pt idx="17">
                  <c:v>55.270610271110833</c:v>
                </c:pt>
                <c:pt idx="18">
                  <c:v>57.782910737979513</c:v>
                </c:pt>
                <c:pt idx="19">
                  <c:v>60.295211204848201</c:v>
                </c:pt>
                <c:pt idx="20">
                  <c:v>62.807511671716853</c:v>
                </c:pt>
                <c:pt idx="21">
                  <c:v>65.319812138585533</c:v>
                </c:pt>
                <c:pt idx="22">
                  <c:v>67.832112605454213</c:v>
                </c:pt>
                <c:pt idx="23">
                  <c:v>70.34441307232288</c:v>
                </c:pt>
                <c:pt idx="24">
                  <c:v>72.856713539191574</c:v>
                </c:pt>
                <c:pt idx="25">
                  <c:v>75.36901400606024</c:v>
                </c:pt>
                <c:pt idx="26">
                  <c:v>77.881314472928906</c:v>
                </c:pt>
                <c:pt idx="27">
                  <c:v>80.393614939797587</c:v>
                </c:pt>
                <c:pt idx="28">
                  <c:v>82.905915406666253</c:v>
                </c:pt>
                <c:pt idx="29">
                  <c:v>85.418215873534933</c:v>
                </c:pt>
                <c:pt idx="30">
                  <c:v>87.930516340403614</c:v>
                </c:pt>
                <c:pt idx="31">
                  <c:v>90.44281680727228</c:v>
                </c:pt>
                <c:pt idx="32">
                  <c:v>92.95511727414096</c:v>
                </c:pt>
                <c:pt idx="33">
                  <c:v>95.467417741009626</c:v>
                </c:pt>
                <c:pt idx="34">
                  <c:v>97.979718207878307</c:v>
                </c:pt>
                <c:pt idx="35">
                  <c:v>100.49201867474699</c:v>
                </c:pt>
                <c:pt idx="36">
                  <c:v>103.00431914161567</c:v>
                </c:pt>
                <c:pt idx="37">
                  <c:v>105.51661960848433</c:v>
                </c:pt>
                <c:pt idx="38">
                  <c:v>108.02892007535301</c:v>
                </c:pt>
                <c:pt idx="39">
                  <c:v>110.54122054222167</c:v>
                </c:pt>
                <c:pt idx="40">
                  <c:v>113.05352100909035</c:v>
                </c:pt>
                <c:pt idx="41">
                  <c:v>115.56582147595903</c:v>
                </c:pt>
                <c:pt idx="42">
                  <c:v>118.07812194282771</c:v>
                </c:pt>
                <c:pt idx="43">
                  <c:v>120.5904224096964</c:v>
                </c:pt>
                <c:pt idx="44">
                  <c:v>123.10272287656505</c:v>
                </c:pt>
                <c:pt idx="45">
                  <c:v>125.61502334343371</c:v>
                </c:pt>
                <c:pt idx="46">
                  <c:v>128.12732381030241</c:v>
                </c:pt>
                <c:pt idx="47">
                  <c:v>130.63962427717107</c:v>
                </c:pt>
                <c:pt idx="48">
                  <c:v>133.15192474403975</c:v>
                </c:pt>
                <c:pt idx="49">
                  <c:v>135.66422521090843</c:v>
                </c:pt>
                <c:pt idx="50">
                  <c:v>138.17652567777708</c:v>
                </c:pt>
                <c:pt idx="51">
                  <c:v>140.68882614464576</c:v>
                </c:pt>
                <c:pt idx="52">
                  <c:v>143.20112661151447</c:v>
                </c:pt>
                <c:pt idx="53">
                  <c:v>145.71342707838315</c:v>
                </c:pt>
                <c:pt idx="54">
                  <c:v>148.2257275452518</c:v>
                </c:pt>
                <c:pt idx="55">
                  <c:v>150.73802801212048</c:v>
                </c:pt>
                <c:pt idx="56">
                  <c:v>153.25032847898913</c:v>
                </c:pt>
                <c:pt idx="57">
                  <c:v>155.76262894585781</c:v>
                </c:pt>
                <c:pt idx="58">
                  <c:v>158.27492941272649</c:v>
                </c:pt>
                <c:pt idx="59">
                  <c:v>160.78722987959517</c:v>
                </c:pt>
                <c:pt idx="60">
                  <c:v>163.29953034646383</c:v>
                </c:pt>
                <c:pt idx="61">
                  <c:v>165.81183081333251</c:v>
                </c:pt>
                <c:pt idx="62">
                  <c:v>168.32413128020119</c:v>
                </c:pt>
                <c:pt idx="63">
                  <c:v>170.83643174706987</c:v>
                </c:pt>
                <c:pt idx="64">
                  <c:v>173.34873221393855</c:v>
                </c:pt>
                <c:pt idx="65">
                  <c:v>175.86103268080723</c:v>
                </c:pt>
                <c:pt idx="66">
                  <c:v>178.37333314767594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0B-4292-B93C-8E5B17BA2385}"/>
            </c:ext>
          </c:extLst>
        </c:ser>
        <c:ser>
          <c:idx val="5"/>
          <c:order val="5"/>
          <c:tx>
            <c:strRef>
              <c:f>ギア比!$M$12</c:f>
              <c:strCache>
                <c:ptCount val="1"/>
                <c:pt idx="0">
                  <c:v>6th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ギア比!$M$13:$M$85</c:f>
              <c:numCache>
                <c:formatCode>#,##0_ 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B-4292-B93C-8E5B17BA2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20192"/>
        <c:axId val="124922496"/>
      </c:lineChart>
      <c:catAx>
        <c:axId val="12492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回転数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(rpm)</a:t>
                </a:r>
              </a:p>
            </c:rich>
          </c:tx>
          <c:layout>
            <c:manualLayout>
              <c:xMode val="edge"/>
              <c:yMode val="edge"/>
              <c:x val="0.85381630012936616"/>
              <c:y val="0.934913106275916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22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492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速度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(km/h)</a:t>
                </a:r>
              </a:p>
            </c:rich>
          </c:tx>
          <c:layout>
            <c:manualLayout>
              <c:xMode val="edge"/>
              <c:yMode val="edge"/>
              <c:x val="2.1992238033635189E-2"/>
              <c:y val="1.9723865877712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20192"/>
        <c:crosses val="autoZero"/>
        <c:crossBetween val="between"/>
        <c:maj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32341526520094E-2"/>
          <c:y val="0.10650908281435234"/>
          <c:w val="0.48512289780077678"/>
          <c:h val="5.52270315323011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11</xdr:col>
      <xdr:colOff>514350</xdr:colOff>
      <xdr:row>29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85"/>
  <sheetViews>
    <sheetView tabSelected="1" zoomScale="85" zoomScaleNormal="85" workbookViewId="0">
      <selection activeCell="D40" activeCellId="1" sqref="E26 D40"/>
    </sheetView>
  </sheetViews>
  <sheetFormatPr defaultRowHeight="13.5" x14ac:dyDescent="0.15"/>
  <cols>
    <col min="1" max="1" width="9" style="1"/>
    <col min="2" max="2" width="10" style="1" bestFit="1" customWidth="1"/>
    <col min="3" max="3" width="11.5" style="1" customWidth="1"/>
    <col min="4" max="4" width="11" style="1" customWidth="1"/>
    <col min="5" max="5" width="13.75" style="1" customWidth="1"/>
    <col min="6" max="6" width="9.125" style="1" customWidth="1"/>
    <col min="7" max="7" width="10.875" style="1" bestFit="1" customWidth="1"/>
    <col min="8" max="16384" width="9" style="1"/>
  </cols>
  <sheetData>
    <row r="1" spans="2:13" ht="14.25" thickBot="1" x14ac:dyDescent="0.2"/>
    <row r="2" spans="2:13" ht="14.25" thickBot="1" x14ac:dyDescent="0.2">
      <c r="B2" s="66" t="s">
        <v>40</v>
      </c>
      <c r="C2" s="67"/>
      <c r="D2" s="11">
        <v>7100</v>
      </c>
      <c r="G2" s="54"/>
      <c r="H2" s="53">
        <v>1</v>
      </c>
      <c r="I2" s="52">
        <v>2</v>
      </c>
      <c r="J2" s="51">
        <v>3</v>
      </c>
      <c r="K2" s="50">
        <v>4</v>
      </c>
      <c r="L2" s="50">
        <v>5</v>
      </c>
      <c r="M2" s="49">
        <v>6</v>
      </c>
    </row>
    <row r="3" spans="2:13" ht="14.25" thickBot="1" x14ac:dyDescent="0.2">
      <c r="B3" s="48"/>
      <c r="C3" s="47"/>
      <c r="D3" s="46"/>
      <c r="G3" s="45" t="s">
        <v>9</v>
      </c>
      <c r="H3" s="44">
        <f>IF($C$14&lt;&gt;"-",$C$14-$C$16*(H$2-1),$E$19)</f>
        <v>3.5449999999999999</v>
      </c>
      <c r="I3" s="44">
        <f>IF($C$14&lt;&gt;"-",$C$14-$C$16*(I$2-1),$E$20)</f>
        <v>2.105</v>
      </c>
      <c r="J3" s="44">
        <f>IF($C$14&lt;&gt;"-",$C$14-$C$16*(J$2-1),$E$21)</f>
        <v>1.5209999999999999</v>
      </c>
      <c r="K3" s="44">
        <f>IF($C$14&lt;&gt;"-",$C$14-$C$16*(K$2-1),$E$22)</f>
        <v>1.1479999999999999</v>
      </c>
      <c r="L3" s="44">
        <f>IF($C$14&lt;&gt;"-",$C$14-$C$16*(L$2-1),$E$23)</f>
        <v>0.89700000000000002</v>
      </c>
      <c r="M3" s="43" t="str">
        <f>IF($C$14&lt;&gt;"-",$C$14-$C$16*(M$2-1),$E$24)</f>
        <v>-</v>
      </c>
    </row>
    <row r="4" spans="2:13" ht="14.25" thickBot="1" x14ac:dyDescent="0.2">
      <c r="C4" s="82" t="s">
        <v>39</v>
      </c>
      <c r="D4" s="83"/>
      <c r="E4" s="84"/>
    </row>
    <row r="5" spans="2:13" ht="14.25" thickBot="1" x14ac:dyDescent="0.2">
      <c r="C5" s="42" t="s">
        <v>38</v>
      </c>
      <c r="D5" s="41" t="s">
        <v>37</v>
      </c>
      <c r="E5" s="40" t="s">
        <v>36</v>
      </c>
      <c r="G5" s="39" t="s">
        <v>35</v>
      </c>
      <c r="H5" s="93" t="s">
        <v>34</v>
      </c>
      <c r="I5" s="94"/>
      <c r="J5" s="94"/>
      <c r="K5" s="94"/>
      <c r="L5" s="94"/>
      <c r="M5" s="95"/>
    </row>
    <row r="6" spans="2:13" ht="14.25" thickTop="1" x14ac:dyDescent="0.15">
      <c r="C6" s="38">
        <v>165</v>
      </c>
      <c r="D6" s="24">
        <v>55</v>
      </c>
      <c r="E6" s="13">
        <v>15</v>
      </c>
      <c r="G6" s="37">
        <v>60</v>
      </c>
      <c r="H6" s="28" t="str">
        <f>IF(IF(H$3&lt;&gt;"-",(($G6*(H$3*$E$25)/$C$11)*1000/60),"-")&gt;=$D$2,"-",(($G6*(H$3*$E$25)/$C$11)*1000/60))</f>
        <v>-</v>
      </c>
      <c r="I6" s="27">
        <f t="shared" ref="H6:M9" si="0">IF(IF(I$3&lt;&gt;"-",(($G6*(I$3*$E$25)/$C$11)*1000/60),"-")&gt;=$D$2,"-",(($G6*(I$3*$E$25)/$C$11)*1000/60))</f>
        <v>5604.5316809091873</v>
      </c>
      <c r="J6" s="27">
        <f t="shared" si="0"/>
        <v>4049.6402311937636</v>
      </c>
      <c r="K6" s="27">
        <f t="shared" si="0"/>
        <v>3056.5331922488099</v>
      </c>
      <c r="L6" s="27">
        <f t="shared" si="0"/>
        <v>2388.2493671142711</v>
      </c>
      <c r="M6" s="26" t="str">
        <f t="shared" si="0"/>
        <v>-</v>
      </c>
    </row>
    <row r="7" spans="2:13" ht="14.25" thickBot="1" x14ac:dyDescent="0.2">
      <c r="C7" s="36" t="s">
        <v>33</v>
      </c>
      <c r="D7" s="35" t="s">
        <v>32</v>
      </c>
      <c r="E7" s="34" t="s">
        <v>31</v>
      </c>
      <c r="G7" s="33">
        <v>80</v>
      </c>
      <c r="H7" s="8" t="str">
        <f t="shared" si="0"/>
        <v>-</v>
      </c>
      <c r="I7" s="7" t="str">
        <f t="shared" si="0"/>
        <v>-</v>
      </c>
      <c r="J7" s="7">
        <f t="shared" si="0"/>
        <v>5399.5203082583521</v>
      </c>
      <c r="K7" s="7">
        <f t="shared" si="0"/>
        <v>4075.3775896650795</v>
      </c>
      <c r="L7" s="7">
        <f t="shared" si="0"/>
        <v>3184.3324894856946</v>
      </c>
      <c r="M7" s="6" t="str">
        <f t="shared" si="0"/>
        <v>-</v>
      </c>
    </row>
    <row r="8" spans="2:13" x14ac:dyDescent="0.15">
      <c r="B8" s="74" t="s">
        <v>30</v>
      </c>
      <c r="C8" s="85" t="s">
        <v>29</v>
      </c>
      <c r="D8" s="86"/>
      <c r="E8" s="87"/>
      <c r="G8" s="33">
        <v>100</v>
      </c>
      <c r="H8" s="8" t="str">
        <f t="shared" si="0"/>
        <v>-</v>
      </c>
      <c r="I8" s="7" t="str">
        <f t="shared" si="0"/>
        <v>-</v>
      </c>
      <c r="J8" s="7">
        <f t="shared" si="0"/>
        <v>6749.4003853229397</v>
      </c>
      <c r="K8" s="7">
        <f t="shared" si="0"/>
        <v>5094.2219870813506</v>
      </c>
      <c r="L8" s="7">
        <f t="shared" si="0"/>
        <v>3980.4156118571186</v>
      </c>
      <c r="M8" s="6" t="str">
        <f t="shared" si="0"/>
        <v>-</v>
      </c>
    </row>
    <row r="9" spans="2:13" ht="14.25" thickBot="1" x14ac:dyDescent="0.2">
      <c r="B9" s="75"/>
      <c r="C9" s="88">
        <f>((2*$C$6*$D$6/100)+(25.4*$E$6))/1000</f>
        <v>0.5625</v>
      </c>
      <c r="D9" s="89"/>
      <c r="E9" s="90"/>
      <c r="G9" s="32">
        <v>120</v>
      </c>
      <c r="H9" s="4" t="str">
        <f t="shared" si="0"/>
        <v>-</v>
      </c>
      <c r="I9" s="3" t="str">
        <f t="shared" si="0"/>
        <v>-</v>
      </c>
      <c r="J9" s="3" t="str">
        <f t="shared" si="0"/>
        <v>-</v>
      </c>
      <c r="K9" s="3">
        <f t="shared" si="0"/>
        <v>6113.0663844976198</v>
      </c>
      <c r="L9" s="3">
        <f t="shared" si="0"/>
        <v>4776.4987342285422</v>
      </c>
      <c r="M9" s="2" t="str">
        <f t="shared" si="0"/>
        <v>-</v>
      </c>
    </row>
    <row r="10" spans="2:13" ht="14.25" thickBot="1" x14ac:dyDescent="0.2">
      <c r="B10" s="74" t="s">
        <v>28</v>
      </c>
      <c r="C10" s="68" t="s">
        <v>27</v>
      </c>
      <c r="D10" s="69"/>
      <c r="E10" s="70"/>
    </row>
    <row r="11" spans="2:13" ht="14.25" thickBot="1" x14ac:dyDescent="0.2">
      <c r="B11" s="75"/>
      <c r="C11" s="71">
        <f>$C$9*PI()</f>
        <v>1.7671458676442586</v>
      </c>
      <c r="D11" s="72"/>
      <c r="E11" s="73"/>
      <c r="G11" s="91" t="s">
        <v>26</v>
      </c>
      <c r="H11" s="103" t="s">
        <v>25</v>
      </c>
      <c r="I11" s="104"/>
      <c r="J11" s="104"/>
      <c r="K11" s="104"/>
      <c r="L11" s="104"/>
      <c r="M11" s="105"/>
    </row>
    <row r="12" spans="2:13" ht="14.25" thickBot="1" x14ac:dyDescent="0.2">
      <c r="G12" s="92"/>
      <c r="H12" s="31" t="s">
        <v>24</v>
      </c>
      <c r="I12" s="30" t="s">
        <v>23</v>
      </c>
      <c r="J12" s="30" t="s">
        <v>22</v>
      </c>
      <c r="K12" s="30" t="s">
        <v>21</v>
      </c>
      <c r="L12" s="30" t="s">
        <v>20</v>
      </c>
      <c r="M12" s="29" t="s">
        <v>19</v>
      </c>
    </row>
    <row r="13" spans="2:13" ht="14.25" thickBot="1" x14ac:dyDescent="0.2">
      <c r="C13" s="1" t="s">
        <v>18</v>
      </c>
      <c r="G13" s="10">
        <v>500</v>
      </c>
      <c r="H13" s="28">
        <f t="shared" ref="H13:M22" si="1">IF(AND(H$3&lt;&gt;"-",$G13&lt;=$D$2),$G13/(H$3*$E$25)*$C$11/1000*60,"-")</f>
        <v>3.1784675864332881</v>
      </c>
      <c r="I13" s="27">
        <f t="shared" si="1"/>
        <v>5.3528112085064157</v>
      </c>
      <c r="J13" s="27">
        <f t="shared" si="1"/>
        <v>7.4080654792281448</v>
      </c>
      <c r="K13" s="27">
        <f t="shared" si="1"/>
        <v>9.8150414581062773</v>
      </c>
      <c r="L13" s="27">
        <f t="shared" si="1"/>
        <v>12.561502334343373</v>
      </c>
      <c r="M13" s="26" t="str">
        <f t="shared" si="1"/>
        <v>-</v>
      </c>
    </row>
    <row r="14" spans="2:13" x14ac:dyDescent="0.15">
      <c r="B14" s="78" t="s">
        <v>17</v>
      </c>
      <c r="C14" s="25" t="s">
        <v>15</v>
      </c>
      <c r="D14" s="80" t="s">
        <v>16</v>
      </c>
      <c r="E14" s="81"/>
      <c r="G14" s="9">
        <v>600</v>
      </c>
      <c r="H14" s="8">
        <f t="shared" si="1"/>
        <v>3.8141611037199468</v>
      </c>
      <c r="I14" s="7">
        <f t="shared" si="1"/>
        <v>6.4233734502076993</v>
      </c>
      <c r="J14" s="7">
        <f t="shared" si="1"/>
        <v>8.8896785750737717</v>
      </c>
      <c r="K14" s="7">
        <f t="shared" si="1"/>
        <v>11.778049749727533</v>
      </c>
      <c r="L14" s="7">
        <f t="shared" si="1"/>
        <v>15.07380280121205</v>
      </c>
      <c r="M14" s="6" t="str">
        <f t="shared" si="1"/>
        <v>-</v>
      </c>
    </row>
    <row r="15" spans="2:13" ht="14.25" thickBot="1" x14ac:dyDescent="0.2">
      <c r="B15" s="79"/>
      <c r="C15" s="24" t="s">
        <v>15</v>
      </c>
      <c r="D15" s="76" t="s">
        <v>14</v>
      </c>
      <c r="E15" s="77"/>
      <c r="G15" s="9">
        <v>700</v>
      </c>
      <c r="H15" s="8">
        <f t="shared" si="1"/>
        <v>4.4498546210066037</v>
      </c>
      <c r="I15" s="7">
        <f t="shared" si="1"/>
        <v>7.4939356919089821</v>
      </c>
      <c r="J15" s="7">
        <f t="shared" si="1"/>
        <v>10.371291670919401</v>
      </c>
      <c r="K15" s="7">
        <f t="shared" si="1"/>
        <v>13.74105804134879</v>
      </c>
      <c r="L15" s="7">
        <f t="shared" si="1"/>
        <v>17.58610326808072</v>
      </c>
      <c r="M15" s="6" t="str">
        <f t="shared" si="1"/>
        <v>-</v>
      </c>
    </row>
    <row r="16" spans="2:13" ht="14.25" thickBot="1" x14ac:dyDescent="0.2">
      <c r="B16" s="23" t="s">
        <v>13</v>
      </c>
      <c r="C16" s="22" t="str">
        <f>IF(OR($C$14&lt;&gt;"-",$C$15&lt;&gt;"-"),($C$14-$C$15)/5,"-")</f>
        <v>-</v>
      </c>
      <c r="D16" s="64" t="s">
        <v>12</v>
      </c>
      <c r="E16" s="65"/>
      <c r="G16" s="9">
        <v>800</v>
      </c>
      <c r="H16" s="8">
        <f t="shared" si="1"/>
        <v>5.0855481382932615</v>
      </c>
      <c r="I16" s="7">
        <f t="shared" si="1"/>
        <v>8.5644979336102658</v>
      </c>
      <c r="J16" s="7">
        <f t="shared" si="1"/>
        <v>11.852904766765032</v>
      </c>
      <c r="K16" s="7">
        <f t="shared" si="1"/>
        <v>15.704066332970049</v>
      </c>
      <c r="L16" s="7">
        <f t="shared" si="1"/>
        <v>20.098403734949397</v>
      </c>
      <c r="M16" s="6" t="str">
        <f t="shared" si="1"/>
        <v>-</v>
      </c>
    </row>
    <row r="17" spans="2:13" ht="14.25" thickBot="1" x14ac:dyDescent="0.2">
      <c r="G17" s="10">
        <v>900</v>
      </c>
      <c r="H17" s="8">
        <f t="shared" si="1"/>
        <v>5.7212416555799184</v>
      </c>
      <c r="I17" s="7">
        <f t="shared" si="1"/>
        <v>9.6350601753115459</v>
      </c>
      <c r="J17" s="7">
        <f t="shared" si="1"/>
        <v>13.334517862610658</v>
      </c>
      <c r="K17" s="7">
        <f t="shared" si="1"/>
        <v>17.667074624591301</v>
      </c>
      <c r="L17" s="7">
        <f t="shared" si="1"/>
        <v>22.61070420181807</v>
      </c>
      <c r="M17" s="6" t="str">
        <f t="shared" si="1"/>
        <v>-</v>
      </c>
    </row>
    <row r="18" spans="2:13" ht="14.25" thickBot="1" x14ac:dyDescent="0.2">
      <c r="C18" s="101" t="s">
        <v>11</v>
      </c>
      <c r="D18" s="97"/>
      <c r="E18" s="102"/>
      <c r="G18" s="9">
        <v>1000</v>
      </c>
      <c r="H18" s="8">
        <f t="shared" si="1"/>
        <v>6.3569351728665762</v>
      </c>
      <c r="I18" s="7">
        <f t="shared" si="1"/>
        <v>10.705622417012831</v>
      </c>
      <c r="J18" s="7">
        <f t="shared" si="1"/>
        <v>14.81613095845629</v>
      </c>
      <c r="K18" s="7">
        <f t="shared" si="1"/>
        <v>19.630082916212555</v>
      </c>
      <c r="L18" s="7">
        <f t="shared" si="1"/>
        <v>25.123004668686747</v>
      </c>
      <c r="M18" s="6" t="str">
        <f t="shared" si="1"/>
        <v>-</v>
      </c>
    </row>
    <row r="19" spans="2:13" x14ac:dyDescent="0.15">
      <c r="B19" s="21" t="s">
        <v>10</v>
      </c>
      <c r="C19" s="98" t="s">
        <v>9</v>
      </c>
      <c r="D19" s="20">
        <v>1</v>
      </c>
      <c r="E19" s="19">
        <v>3.5449999999999999</v>
      </c>
      <c r="G19" s="9">
        <v>1100</v>
      </c>
      <c r="H19" s="8">
        <f t="shared" si="1"/>
        <v>6.9926286901532348</v>
      </c>
      <c r="I19" s="7">
        <f t="shared" si="1"/>
        <v>11.776184658714115</v>
      </c>
      <c r="J19" s="7">
        <f t="shared" si="1"/>
        <v>16.297744054301919</v>
      </c>
      <c r="K19" s="7">
        <f t="shared" si="1"/>
        <v>21.593091207833812</v>
      </c>
      <c r="L19" s="7">
        <f t="shared" si="1"/>
        <v>27.635305135555416</v>
      </c>
      <c r="M19" s="6" t="str">
        <f t="shared" si="1"/>
        <v>-</v>
      </c>
    </row>
    <row r="20" spans="2:13" x14ac:dyDescent="0.15">
      <c r="B20" s="18" t="s">
        <v>8</v>
      </c>
      <c r="C20" s="99"/>
      <c r="D20" s="17">
        <v>2</v>
      </c>
      <c r="E20" s="16">
        <v>2.105</v>
      </c>
      <c r="G20" s="9">
        <v>1200</v>
      </c>
      <c r="H20" s="8">
        <f t="shared" si="1"/>
        <v>7.6283222074398935</v>
      </c>
      <c r="I20" s="7">
        <f t="shared" si="1"/>
        <v>12.846746900415399</v>
      </c>
      <c r="J20" s="7">
        <f t="shared" si="1"/>
        <v>17.779357150147543</v>
      </c>
      <c r="K20" s="7">
        <f t="shared" si="1"/>
        <v>23.556099499455065</v>
      </c>
      <c r="L20" s="7">
        <f t="shared" si="1"/>
        <v>30.1476056024241</v>
      </c>
      <c r="M20" s="6" t="str">
        <f t="shared" si="1"/>
        <v>-</v>
      </c>
    </row>
    <row r="21" spans="2:13" x14ac:dyDescent="0.15">
      <c r="B21" s="18" t="s">
        <v>7</v>
      </c>
      <c r="C21" s="99"/>
      <c r="D21" s="17">
        <v>3</v>
      </c>
      <c r="E21" s="16">
        <v>1.5209999999999999</v>
      </c>
      <c r="G21" s="10">
        <v>1300</v>
      </c>
      <c r="H21" s="8">
        <f t="shared" si="1"/>
        <v>8.2640157247265478</v>
      </c>
      <c r="I21" s="7">
        <f t="shared" si="1"/>
        <v>13.917309142116682</v>
      </c>
      <c r="J21" s="7">
        <f t="shared" si="1"/>
        <v>19.260970245993175</v>
      </c>
      <c r="K21" s="7">
        <f t="shared" si="1"/>
        <v>25.519107791076323</v>
      </c>
      <c r="L21" s="7">
        <f t="shared" si="1"/>
        <v>32.659906069292767</v>
      </c>
      <c r="M21" s="6" t="str">
        <f t="shared" si="1"/>
        <v>-</v>
      </c>
    </row>
    <row r="22" spans="2:13" x14ac:dyDescent="0.15">
      <c r="B22" s="18" t="s">
        <v>6</v>
      </c>
      <c r="C22" s="99"/>
      <c r="D22" s="17">
        <v>4</v>
      </c>
      <c r="E22" s="16">
        <v>1.1479999999999999</v>
      </c>
      <c r="G22" s="9">
        <v>1400</v>
      </c>
      <c r="H22" s="8">
        <f t="shared" si="1"/>
        <v>8.8997092420132073</v>
      </c>
      <c r="I22" s="7">
        <f t="shared" si="1"/>
        <v>14.987871383817964</v>
      </c>
      <c r="J22" s="7">
        <f t="shared" si="1"/>
        <v>20.742583341838802</v>
      </c>
      <c r="K22" s="7">
        <f t="shared" si="1"/>
        <v>27.48211608269758</v>
      </c>
      <c r="L22" s="7">
        <f t="shared" si="1"/>
        <v>35.17220653616144</v>
      </c>
      <c r="M22" s="6" t="str">
        <f t="shared" si="1"/>
        <v>-</v>
      </c>
    </row>
    <row r="23" spans="2:13" x14ac:dyDescent="0.15">
      <c r="B23" s="18" t="s">
        <v>5</v>
      </c>
      <c r="C23" s="99"/>
      <c r="D23" s="17">
        <v>5</v>
      </c>
      <c r="E23" s="16">
        <v>0.89700000000000002</v>
      </c>
      <c r="G23" s="9">
        <v>1500</v>
      </c>
      <c r="H23" s="8">
        <f t="shared" ref="H23:M32" si="2">IF(AND(H$3&lt;&gt;"-",$G23&lt;=$D$2),$G23/(H$3*$E$25)*$C$11/1000*60,"-")</f>
        <v>9.5354027592998651</v>
      </c>
      <c r="I23" s="7">
        <f t="shared" si="2"/>
        <v>16.05843362551925</v>
      </c>
      <c r="J23" s="7">
        <f t="shared" si="2"/>
        <v>22.224196437684434</v>
      </c>
      <c r="K23" s="7">
        <f t="shared" si="2"/>
        <v>29.44512437431883</v>
      </c>
      <c r="L23" s="7">
        <f t="shared" si="2"/>
        <v>37.68450700303012</v>
      </c>
      <c r="M23" s="6" t="str">
        <f t="shared" si="2"/>
        <v>-</v>
      </c>
    </row>
    <row r="24" spans="2:13" ht="14.25" thickBot="1" x14ac:dyDescent="0.2">
      <c r="B24" s="15" t="s">
        <v>4</v>
      </c>
      <c r="C24" s="100"/>
      <c r="D24" s="14">
        <v>6</v>
      </c>
      <c r="E24" s="13" t="s">
        <v>41</v>
      </c>
      <c r="G24" s="9">
        <v>1600</v>
      </c>
      <c r="H24" s="8">
        <f t="shared" si="2"/>
        <v>10.171096276586523</v>
      </c>
      <c r="I24" s="7">
        <f t="shared" si="2"/>
        <v>17.128995867220532</v>
      </c>
      <c r="J24" s="7">
        <f t="shared" si="2"/>
        <v>23.705809533530065</v>
      </c>
      <c r="K24" s="7">
        <f t="shared" si="2"/>
        <v>31.408132665940098</v>
      </c>
      <c r="L24" s="7">
        <f t="shared" si="2"/>
        <v>40.196807469898793</v>
      </c>
      <c r="M24" s="6" t="str">
        <f t="shared" si="2"/>
        <v>-</v>
      </c>
    </row>
    <row r="25" spans="2:13" ht="14.25" thickBot="1" x14ac:dyDescent="0.2">
      <c r="B25" s="12" t="s">
        <v>3</v>
      </c>
      <c r="C25" s="96" t="s">
        <v>2</v>
      </c>
      <c r="D25" s="97"/>
      <c r="E25" s="11">
        <v>4.7050000000000001</v>
      </c>
      <c r="G25" s="10">
        <v>1700</v>
      </c>
      <c r="H25" s="8">
        <f t="shared" si="2"/>
        <v>10.806789793873179</v>
      </c>
      <c r="I25" s="7">
        <f t="shared" si="2"/>
        <v>18.199558108921813</v>
      </c>
      <c r="J25" s="7">
        <f t="shared" si="2"/>
        <v>25.187422629375686</v>
      </c>
      <c r="K25" s="7">
        <f t="shared" si="2"/>
        <v>33.371140957561344</v>
      </c>
      <c r="L25" s="7">
        <f t="shared" si="2"/>
        <v>42.709107936767467</v>
      </c>
      <c r="M25" s="6" t="str">
        <f t="shared" si="2"/>
        <v>-</v>
      </c>
    </row>
    <row r="26" spans="2:13" ht="14.25" thickBot="1" x14ac:dyDescent="0.2">
      <c r="G26" s="9">
        <v>1800</v>
      </c>
      <c r="H26" s="8">
        <f t="shared" si="2"/>
        <v>11.442483311159837</v>
      </c>
      <c r="I26" s="7">
        <f t="shared" si="2"/>
        <v>19.270120350623092</v>
      </c>
      <c r="J26" s="7">
        <f t="shared" si="2"/>
        <v>26.669035725221317</v>
      </c>
      <c r="K26" s="7">
        <f t="shared" si="2"/>
        <v>35.334149249182602</v>
      </c>
      <c r="L26" s="7">
        <f t="shared" si="2"/>
        <v>45.22140840363614</v>
      </c>
      <c r="M26" s="6" t="str">
        <f t="shared" si="2"/>
        <v>-</v>
      </c>
    </row>
    <row r="27" spans="2:13" ht="14.25" thickBot="1" x14ac:dyDescent="0.2">
      <c r="B27" s="61" t="s">
        <v>1</v>
      </c>
      <c r="C27" s="62"/>
      <c r="D27" s="62"/>
      <c r="E27" s="63"/>
      <c r="G27" s="9">
        <v>1900</v>
      </c>
      <c r="H27" s="8">
        <f t="shared" si="2"/>
        <v>12.078176828446496</v>
      </c>
      <c r="I27" s="7">
        <f t="shared" si="2"/>
        <v>20.340682592324381</v>
      </c>
      <c r="J27" s="7">
        <f t="shared" si="2"/>
        <v>28.150648821066945</v>
      </c>
      <c r="K27" s="7">
        <f t="shared" si="2"/>
        <v>37.297157540803859</v>
      </c>
      <c r="L27" s="7">
        <f t="shared" si="2"/>
        <v>47.733708870504813</v>
      </c>
      <c r="M27" s="6" t="str">
        <f t="shared" si="2"/>
        <v>-</v>
      </c>
    </row>
    <row r="28" spans="2:13" ht="14.25" thickBot="1" x14ac:dyDescent="0.2">
      <c r="B28" s="61" t="s">
        <v>0</v>
      </c>
      <c r="C28" s="62"/>
      <c r="D28" s="62"/>
      <c r="E28" s="63"/>
      <c r="G28" s="9">
        <v>2000</v>
      </c>
      <c r="H28" s="8">
        <f t="shared" si="2"/>
        <v>12.713870345733152</v>
      </c>
      <c r="I28" s="7">
        <f t="shared" si="2"/>
        <v>21.411244834025663</v>
      </c>
      <c r="J28" s="7">
        <f t="shared" si="2"/>
        <v>29.632261916912579</v>
      </c>
      <c r="K28" s="7">
        <f t="shared" si="2"/>
        <v>39.260165832425109</v>
      </c>
      <c r="L28" s="7">
        <f t="shared" si="2"/>
        <v>50.246009337373494</v>
      </c>
      <c r="M28" s="6" t="str">
        <f t="shared" si="2"/>
        <v>-</v>
      </c>
    </row>
    <row r="29" spans="2:13" x14ac:dyDescent="0.15">
      <c r="G29" s="10">
        <v>2100</v>
      </c>
      <c r="H29" s="8">
        <f t="shared" si="2"/>
        <v>13.34956386301981</v>
      </c>
      <c r="I29" s="7">
        <f t="shared" si="2"/>
        <v>22.481807075726948</v>
      </c>
      <c r="J29" s="7">
        <f t="shared" si="2"/>
        <v>31.113875012758207</v>
      </c>
      <c r="K29" s="7">
        <f t="shared" si="2"/>
        <v>41.223174124046366</v>
      </c>
      <c r="L29" s="7">
        <f t="shared" si="2"/>
        <v>52.758309804242167</v>
      </c>
      <c r="M29" s="6" t="str">
        <f t="shared" si="2"/>
        <v>-</v>
      </c>
    </row>
    <row r="30" spans="2:13" x14ac:dyDescent="0.15">
      <c r="G30" s="9">
        <v>2200</v>
      </c>
      <c r="H30" s="8">
        <f t="shared" si="2"/>
        <v>13.98525738030647</v>
      </c>
      <c r="I30" s="7">
        <f t="shared" si="2"/>
        <v>23.55236931742823</v>
      </c>
      <c r="J30" s="7">
        <f t="shared" si="2"/>
        <v>32.595488108603838</v>
      </c>
      <c r="K30" s="7">
        <f t="shared" si="2"/>
        <v>43.186182415667624</v>
      </c>
      <c r="L30" s="7">
        <f t="shared" si="2"/>
        <v>55.270610271110833</v>
      </c>
      <c r="M30" s="6" t="str">
        <f t="shared" si="2"/>
        <v>-</v>
      </c>
    </row>
    <row r="31" spans="2:13" x14ac:dyDescent="0.15">
      <c r="G31" s="9">
        <v>2300</v>
      </c>
      <c r="H31" s="8">
        <f t="shared" si="2"/>
        <v>14.620950897593127</v>
      </c>
      <c r="I31" s="7">
        <f t="shared" si="2"/>
        <v>24.622931559129512</v>
      </c>
      <c r="J31" s="7">
        <f t="shared" si="2"/>
        <v>34.077101204449455</v>
      </c>
      <c r="K31" s="7">
        <f t="shared" si="2"/>
        <v>45.149190707288881</v>
      </c>
      <c r="L31" s="7">
        <f t="shared" si="2"/>
        <v>57.782910737979513</v>
      </c>
      <c r="M31" s="6" t="str">
        <f t="shared" si="2"/>
        <v>-</v>
      </c>
    </row>
    <row r="32" spans="2:13" x14ac:dyDescent="0.15">
      <c r="G32" s="9">
        <v>2400</v>
      </c>
      <c r="H32" s="8">
        <f t="shared" si="2"/>
        <v>15.256644414879787</v>
      </c>
      <c r="I32" s="7">
        <f t="shared" si="2"/>
        <v>25.693493800830797</v>
      </c>
      <c r="J32" s="7">
        <f t="shared" si="2"/>
        <v>35.558714300295087</v>
      </c>
      <c r="K32" s="7">
        <f t="shared" si="2"/>
        <v>47.112198998910131</v>
      </c>
      <c r="L32" s="7">
        <f t="shared" si="2"/>
        <v>60.295211204848201</v>
      </c>
      <c r="M32" s="6" t="str">
        <f t="shared" si="2"/>
        <v>-</v>
      </c>
    </row>
    <row r="33" spans="5:13" x14ac:dyDescent="0.15">
      <c r="G33" s="10">
        <v>2500</v>
      </c>
      <c r="H33" s="8">
        <f t="shared" ref="H33:M42" si="3">IF(AND(H$3&lt;&gt;"-",$G33&lt;=$D$2),$G33/(H$3*$E$25)*$C$11/1000*60,"-")</f>
        <v>15.892337932166445</v>
      </c>
      <c r="I33" s="7">
        <f t="shared" si="3"/>
        <v>26.764056042532079</v>
      </c>
      <c r="J33" s="7">
        <f t="shared" si="3"/>
        <v>37.040327396140718</v>
      </c>
      <c r="K33" s="7">
        <f t="shared" si="3"/>
        <v>49.075207290531395</v>
      </c>
      <c r="L33" s="7">
        <f t="shared" si="3"/>
        <v>62.807511671716853</v>
      </c>
      <c r="M33" s="6" t="str">
        <f t="shared" si="3"/>
        <v>-</v>
      </c>
    </row>
    <row r="34" spans="5:13" x14ac:dyDescent="0.15">
      <c r="G34" s="9">
        <v>2600</v>
      </c>
      <c r="H34" s="8">
        <f t="shared" si="3"/>
        <v>16.528031449453096</v>
      </c>
      <c r="I34" s="7">
        <f t="shared" si="3"/>
        <v>27.834618284233365</v>
      </c>
      <c r="J34" s="7">
        <f t="shared" si="3"/>
        <v>38.521940491986349</v>
      </c>
      <c r="K34" s="7">
        <f t="shared" si="3"/>
        <v>51.038215582152645</v>
      </c>
      <c r="L34" s="7">
        <f t="shared" si="3"/>
        <v>65.319812138585533</v>
      </c>
      <c r="M34" s="6" t="str">
        <f t="shared" si="3"/>
        <v>-</v>
      </c>
    </row>
    <row r="35" spans="5:13" x14ac:dyDescent="0.15">
      <c r="E35" s="56"/>
      <c r="F35" s="56"/>
      <c r="G35" s="60">
        <v>2700</v>
      </c>
      <c r="H35" s="58">
        <f t="shared" si="3"/>
        <v>17.163724966739757</v>
      </c>
      <c r="I35" s="55">
        <f t="shared" si="3"/>
        <v>28.905180525934647</v>
      </c>
      <c r="J35" s="55">
        <f t="shared" si="3"/>
        <v>40.003553587831981</v>
      </c>
      <c r="K35" s="55">
        <f t="shared" si="3"/>
        <v>53.00122387377391</v>
      </c>
      <c r="L35" s="55">
        <f t="shared" si="3"/>
        <v>67.832112605454213</v>
      </c>
      <c r="M35" s="59" t="str">
        <f t="shared" si="3"/>
        <v>-</v>
      </c>
    </row>
    <row r="36" spans="5:13" x14ac:dyDescent="0.15">
      <c r="E36" s="56"/>
      <c r="F36" s="56"/>
      <c r="G36" s="60">
        <v>2800</v>
      </c>
      <c r="H36" s="58">
        <f t="shared" si="3"/>
        <v>17.799418484026415</v>
      </c>
      <c r="I36" s="55">
        <f t="shared" si="3"/>
        <v>29.975742767635928</v>
      </c>
      <c r="J36" s="55">
        <f t="shared" si="3"/>
        <v>41.485166683677605</v>
      </c>
      <c r="K36" s="55">
        <f t="shared" si="3"/>
        <v>54.96423216539516</v>
      </c>
      <c r="L36" s="55">
        <f t="shared" si="3"/>
        <v>70.34441307232288</v>
      </c>
      <c r="M36" s="59" t="str">
        <f t="shared" si="3"/>
        <v>-</v>
      </c>
    </row>
    <row r="37" spans="5:13" x14ac:dyDescent="0.15">
      <c r="E37" s="56"/>
      <c r="F37" s="56"/>
      <c r="G37" s="57">
        <v>2900</v>
      </c>
      <c r="H37" s="58">
        <f t="shared" si="3"/>
        <v>18.435112001313072</v>
      </c>
      <c r="I37" s="55">
        <f t="shared" si="3"/>
        <v>31.04630500933721</v>
      </c>
      <c r="J37" s="55">
        <f t="shared" si="3"/>
        <v>42.966779779523236</v>
      </c>
      <c r="K37" s="55">
        <f t="shared" si="3"/>
        <v>56.927240457016417</v>
      </c>
      <c r="L37" s="55">
        <f t="shared" si="3"/>
        <v>72.856713539191574</v>
      </c>
      <c r="M37" s="59" t="str">
        <f t="shared" si="3"/>
        <v>-</v>
      </c>
    </row>
    <row r="38" spans="5:13" x14ac:dyDescent="0.15">
      <c r="E38" s="56"/>
      <c r="F38" s="56"/>
      <c r="G38" s="60">
        <v>3000</v>
      </c>
      <c r="H38" s="58">
        <f t="shared" si="3"/>
        <v>19.07080551859973</v>
      </c>
      <c r="I38" s="55">
        <f t="shared" si="3"/>
        <v>32.116867251038499</v>
      </c>
      <c r="J38" s="55">
        <f t="shared" si="3"/>
        <v>44.448392875368867</v>
      </c>
      <c r="K38" s="55">
        <f t="shared" si="3"/>
        <v>58.89024874863766</v>
      </c>
      <c r="L38" s="55">
        <f t="shared" si="3"/>
        <v>75.36901400606024</v>
      </c>
      <c r="M38" s="59" t="str">
        <f t="shared" si="3"/>
        <v>-</v>
      </c>
    </row>
    <row r="39" spans="5:13" x14ac:dyDescent="0.15">
      <c r="E39" s="56"/>
      <c r="F39" s="56"/>
      <c r="G39" s="60">
        <v>3100</v>
      </c>
      <c r="H39" s="58">
        <f t="shared" si="3"/>
        <v>19.706499035886388</v>
      </c>
      <c r="I39" s="55">
        <f t="shared" si="3"/>
        <v>33.187429492739774</v>
      </c>
      <c r="J39" s="55">
        <f t="shared" si="3"/>
        <v>45.930005971214491</v>
      </c>
      <c r="K39" s="55">
        <f t="shared" si="3"/>
        <v>60.853257040258924</v>
      </c>
      <c r="L39" s="55">
        <f t="shared" si="3"/>
        <v>77.881314472928906</v>
      </c>
      <c r="M39" s="59" t="str">
        <f t="shared" si="3"/>
        <v>-</v>
      </c>
    </row>
    <row r="40" spans="5:13" x14ac:dyDescent="0.15">
      <c r="E40" s="56"/>
      <c r="F40" s="56"/>
      <c r="G40" s="60">
        <v>3200</v>
      </c>
      <c r="H40" s="58">
        <f t="shared" si="3"/>
        <v>20.342192553173046</v>
      </c>
      <c r="I40" s="55">
        <f t="shared" si="3"/>
        <v>34.257991734441063</v>
      </c>
      <c r="J40" s="55">
        <f t="shared" si="3"/>
        <v>47.41161906706013</v>
      </c>
      <c r="K40" s="55">
        <f t="shared" si="3"/>
        <v>62.816265331880196</v>
      </c>
      <c r="L40" s="55">
        <f t="shared" si="3"/>
        <v>80.393614939797587</v>
      </c>
      <c r="M40" s="59" t="str">
        <f t="shared" si="3"/>
        <v>-</v>
      </c>
    </row>
    <row r="41" spans="5:13" x14ac:dyDescent="0.15">
      <c r="E41" s="56"/>
      <c r="F41" s="56"/>
      <c r="G41" s="57">
        <v>3300</v>
      </c>
      <c r="H41" s="58">
        <f t="shared" si="3"/>
        <v>20.977886070459704</v>
      </c>
      <c r="I41" s="55">
        <f t="shared" si="3"/>
        <v>35.328553976142345</v>
      </c>
      <c r="J41" s="55">
        <f t="shared" si="3"/>
        <v>48.893232162905747</v>
      </c>
      <c r="K41" s="55">
        <f t="shared" si="3"/>
        <v>64.779273623501439</v>
      </c>
      <c r="L41" s="55">
        <f t="shared" si="3"/>
        <v>82.905915406666253</v>
      </c>
      <c r="M41" s="59" t="str">
        <f t="shared" si="3"/>
        <v>-</v>
      </c>
    </row>
    <row r="42" spans="5:13" x14ac:dyDescent="0.15">
      <c r="E42" s="56"/>
      <c r="F42" s="56"/>
      <c r="G42" s="60">
        <v>3400</v>
      </c>
      <c r="H42" s="58">
        <f t="shared" si="3"/>
        <v>21.613579587746358</v>
      </c>
      <c r="I42" s="55">
        <f t="shared" si="3"/>
        <v>36.399116217843627</v>
      </c>
      <c r="J42" s="55">
        <f t="shared" si="3"/>
        <v>50.374845258751371</v>
      </c>
      <c r="K42" s="55">
        <f t="shared" si="3"/>
        <v>66.742281915122689</v>
      </c>
      <c r="L42" s="55">
        <f t="shared" si="3"/>
        <v>85.418215873534933</v>
      </c>
      <c r="M42" s="59" t="str">
        <f t="shared" si="3"/>
        <v>-</v>
      </c>
    </row>
    <row r="43" spans="5:13" x14ac:dyDescent="0.15">
      <c r="E43" s="56"/>
      <c r="F43" s="56"/>
      <c r="G43" s="60">
        <v>3500</v>
      </c>
      <c r="H43" s="58">
        <f t="shared" ref="H43:M52" si="4">IF(AND(H$3&lt;&gt;"-",$G43&lt;=$D$2),$G43/(H$3*$E$25)*$C$11/1000*60,"-")</f>
        <v>22.249273105033019</v>
      </c>
      <c r="I43" s="55">
        <f t="shared" si="4"/>
        <v>37.469678459544909</v>
      </c>
      <c r="J43" s="55">
        <f t="shared" si="4"/>
        <v>51.856458354597009</v>
      </c>
      <c r="K43" s="55">
        <f t="shared" si="4"/>
        <v>68.705290206743939</v>
      </c>
      <c r="L43" s="55">
        <f t="shared" si="4"/>
        <v>87.930516340403614</v>
      </c>
      <c r="M43" s="59" t="str">
        <f t="shared" si="4"/>
        <v>-</v>
      </c>
    </row>
    <row r="44" spans="5:13" x14ac:dyDescent="0.15">
      <c r="G44" s="9">
        <v>3600</v>
      </c>
      <c r="H44" s="8">
        <f t="shared" si="4"/>
        <v>22.884966622319673</v>
      </c>
      <c r="I44" s="7">
        <f t="shared" si="4"/>
        <v>38.540240701246184</v>
      </c>
      <c r="J44" s="7">
        <f t="shared" si="4"/>
        <v>53.338071450442634</v>
      </c>
      <c r="K44" s="7">
        <f t="shared" si="4"/>
        <v>70.668298498365203</v>
      </c>
      <c r="L44" s="7">
        <f t="shared" si="4"/>
        <v>90.44281680727228</v>
      </c>
      <c r="M44" s="6" t="str">
        <f t="shared" si="4"/>
        <v>-</v>
      </c>
    </row>
    <row r="45" spans="5:13" x14ac:dyDescent="0.15">
      <c r="G45" s="10">
        <v>3700</v>
      </c>
      <c r="H45" s="8">
        <f t="shared" si="4"/>
        <v>23.520660139606335</v>
      </c>
      <c r="I45" s="7">
        <f t="shared" si="4"/>
        <v>39.61080294294748</v>
      </c>
      <c r="J45" s="7">
        <f t="shared" si="4"/>
        <v>54.819684546288265</v>
      </c>
      <c r="K45" s="7">
        <f t="shared" si="4"/>
        <v>72.631306789986468</v>
      </c>
      <c r="L45" s="7">
        <f t="shared" si="4"/>
        <v>92.95511727414096</v>
      </c>
      <c r="M45" s="6" t="str">
        <f t="shared" si="4"/>
        <v>-</v>
      </c>
    </row>
    <row r="46" spans="5:13" x14ac:dyDescent="0.15">
      <c r="G46" s="9">
        <v>3800</v>
      </c>
      <c r="H46" s="8">
        <f t="shared" si="4"/>
        <v>24.156353656892993</v>
      </c>
      <c r="I46" s="7">
        <f t="shared" si="4"/>
        <v>40.681365184648762</v>
      </c>
      <c r="J46" s="7">
        <f t="shared" si="4"/>
        <v>56.301297642133889</v>
      </c>
      <c r="K46" s="7">
        <f t="shared" si="4"/>
        <v>74.594315081607718</v>
      </c>
      <c r="L46" s="7">
        <f t="shared" si="4"/>
        <v>95.467417741009626</v>
      </c>
      <c r="M46" s="6" t="str">
        <f t="shared" si="4"/>
        <v>-</v>
      </c>
    </row>
    <row r="47" spans="5:13" x14ac:dyDescent="0.15">
      <c r="G47" s="9">
        <v>3900</v>
      </c>
      <c r="H47" s="8">
        <f t="shared" si="4"/>
        <v>24.79204717417965</v>
      </c>
      <c r="I47" s="7">
        <f t="shared" si="4"/>
        <v>41.751927426350044</v>
      </c>
      <c r="J47" s="7">
        <f t="shared" si="4"/>
        <v>57.782910737979513</v>
      </c>
      <c r="K47" s="7">
        <f t="shared" si="4"/>
        <v>76.557323373228982</v>
      </c>
      <c r="L47" s="7">
        <f t="shared" si="4"/>
        <v>97.979718207878307</v>
      </c>
      <c r="M47" s="6" t="str">
        <f t="shared" si="4"/>
        <v>-</v>
      </c>
    </row>
    <row r="48" spans="5:13" x14ac:dyDescent="0.15">
      <c r="G48" s="9">
        <v>4000</v>
      </c>
      <c r="H48" s="8">
        <f t="shared" si="4"/>
        <v>25.427740691466305</v>
      </c>
      <c r="I48" s="7">
        <f t="shared" si="4"/>
        <v>42.822489668051325</v>
      </c>
      <c r="J48" s="7">
        <f t="shared" si="4"/>
        <v>59.264523833825159</v>
      </c>
      <c r="K48" s="7">
        <f t="shared" si="4"/>
        <v>78.520331664850218</v>
      </c>
      <c r="L48" s="7">
        <f t="shared" si="4"/>
        <v>100.49201867474699</v>
      </c>
      <c r="M48" s="6" t="str">
        <f t="shared" si="4"/>
        <v>-</v>
      </c>
    </row>
    <row r="49" spans="6:14" x14ac:dyDescent="0.15">
      <c r="G49" s="10">
        <v>4100</v>
      </c>
      <c r="H49" s="8">
        <f t="shared" si="4"/>
        <v>26.063434208752959</v>
      </c>
      <c r="I49" s="7">
        <f t="shared" si="4"/>
        <v>43.893051909752607</v>
      </c>
      <c r="J49" s="7">
        <f t="shared" si="4"/>
        <v>60.746136929670783</v>
      </c>
      <c r="K49" s="7">
        <f t="shared" si="4"/>
        <v>80.483339956471482</v>
      </c>
      <c r="L49" s="7">
        <f t="shared" si="4"/>
        <v>103.00431914161567</v>
      </c>
      <c r="M49" s="6" t="str">
        <f t="shared" si="4"/>
        <v>-</v>
      </c>
    </row>
    <row r="50" spans="6:14" x14ac:dyDescent="0.15">
      <c r="G50" s="9">
        <v>4200</v>
      </c>
      <c r="H50" s="8">
        <f t="shared" si="4"/>
        <v>26.69912772603962</v>
      </c>
      <c r="I50" s="7">
        <f t="shared" si="4"/>
        <v>44.963614151453896</v>
      </c>
      <c r="J50" s="7">
        <f t="shared" si="4"/>
        <v>62.227750025516414</v>
      </c>
      <c r="K50" s="7">
        <f t="shared" si="4"/>
        <v>82.446348248092733</v>
      </c>
      <c r="L50" s="7">
        <f t="shared" si="4"/>
        <v>105.51661960848433</v>
      </c>
      <c r="M50" s="6" t="str">
        <f t="shared" si="4"/>
        <v>-</v>
      </c>
    </row>
    <row r="51" spans="6:14" x14ac:dyDescent="0.15">
      <c r="G51" s="9">
        <v>4300</v>
      </c>
      <c r="H51" s="8">
        <f t="shared" si="4"/>
        <v>27.334821243326282</v>
      </c>
      <c r="I51" s="7">
        <f t="shared" si="4"/>
        <v>46.034176393155178</v>
      </c>
      <c r="J51" s="7">
        <f t="shared" si="4"/>
        <v>63.709363121362045</v>
      </c>
      <c r="K51" s="7">
        <f t="shared" si="4"/>
        <v>84.409356539713997</v>
      </c>
      <c r="L51" s="7">
        <f t="shared" si="4"/>
        <v>108.02892007535301</v>
      </c>
      <c r="M51" s="6" t="str">
        <f t="shared" si="4"/>
        <v>-</v>
      </c>
    </row>
    <row r="52" spans="6:14" x14ac:dyDescent="0.15">
      <c r="G52" s="9">
        <v>4400</v>
      </c>
      <c r="H52" s="8">
        <f t="shared" si="4"/>
        <v>27.970514760612939</v>
      </c>
      <c r="I52" s="7">
        <f t="shared" si="4"/>
        <v>47.10473863485646</v>
      </c>
      <c r="J52" s="7">
        <f t="shared" si="4"/>
        <v>65.190976217207677</v>
      </c>
      <c r="K52" s="7">
        <f t="shared" si="4"/>
        <v>86.372364831335247</v>
      </c>
      <c r="L52" s="7">
        <f t="shared" si="4"/>
        <v>110.54122054222167</v>
      </c>
      <c r="M52" s="6" t="str">
        <f t="shared" si="4"/>
        <v>-</v>
      </c>
    </row>
    <row r="53" spans="6:14" x14ac:dyDescent="0.15">
      <c r="G53" s="10">
        <v>4500</v>
      </c>
      <c r="H53" s="8">
        <f t="shared" ref="H53:M62" si="5">IF(AND(H$3&lt;&gt;"-",$G53&lt;=$D$2),$G53/(H$3*$E$25)*$C$11/1000*60,"-")</f>
        <v>28.60620827789959</v>
      </c>
      <c r="I53" s="7">
        <f t="shared" si="5"/>
        <v>48.175300876557742</v>
      </c>
      <c r="J53" s="7">
        <f t="shared" si="5"/>
        <v>66.672589313053294</v>
      </c>
      <c r="K53" s="7">
        <f t="shared" si="5"/>
        <v>88.335373122956511</v>
      </c>
      <c r="L53" s="7">
        <f t="shared" si="5"/>
        <v>113.05352100909035</v>
      </c>
      <c r="M53" s="6" t="str">
        <f t="shared" si="5"/>
        <v>-</v>
      </c>
    </row>
    <row r="54" spans="6:14" x14ac:dyDescent="0.15">
      <c r="G54" s="9">
        <v>4600</v>
      </c>
      <c r="H54" s="8">
        <f t="shared" si="5"/>
        <v>29.241901795186255</v>
      </c>
      <c r="I54" s="7">
        <f t="shared" si="5"/>
        <v>49.245863118259024</v>
      </c>
      <c r="J54" s="7">
        <f t="shared" si="5"/>
        <v>68.154202408898911</v>
      </c>
      <c r="K54" s="7">
        <f t="shared" si="5"/>
        <v>90.298381414577761</v>
      </c>
      <c r="L54" s="7">
        <f t="shared" si="5"/>
        <v>115.56582147595903</v>
      </c>
      <c r="M54" s="6" t="str">
        <f t="shared" si="5"/>
        <v>-</v>
      </c>
    </row>
    <row r="55" spans="6:14" x14ac:dyDescent="0.15">
      <c r="G55" s="9">
        <v>4700</v>
      </c>
      <c r="H55" s="8">
        <f t="shared" si="5"/>
        <v>29.877595312472909</v>
      </c>
      <c r="I55" s="7">
        <f t="shared" si="5"/>
        <v>50.316425359960313</v>
      </c>
      <c r="J55" s="7">
        <f t="shared" si="5"/>
        <v>69.635815504744542</v>
      </c>
      <c r="K55" s="7">
        <f t="shared" si="5"/>
        <v>92.261389706199012</v>
      </c>
      <c r="L55" s="7">
        <f t="shared" si="5"/>
        <v>118.07812194282771</v>
      </c>
      <c r="M55" s="6" t="str">
        <f t="shared" si="5"/>
        <v>-</v>
      </c>
    </row>
    <row r="56" spans="6:14" x14ac:dyDescent="0.15">
      <c r="G56" s="9">
        <v>4800</v>
      </c>
      <c r="H56" s="8">
        <f t="shared" si="5"/>
        <v>30.513288829759574</v>
      </c>
      <c r="I56" s="7">
        <f t="shared" si="5"/>
        <v>51.386987601661595</v>
      </c>
      <c r="J56" s="7">
        <f t="shared" si="5"/>
        <v>71.117428600590173</v>
      </c>
      <c r="K56" s="7">
        <f t="shared" si="5"/>
        <v>94.224397997820262</v>
      </c>
      <c r="L56" s="7">
        <f t="shared" si="5"/>
        <v>120.5904224096964</v>
      </c>
      <c r="M56" s="6" t="str">
        <f t="shared" si="5"/>
        <v>-</v>
      </c>
    </row>
    <row r="57" spans="6:14" x14ac:dyDescent="0.15">
      <c r="G57" s="10">
        <v>4900</v>
      </c>
      <c r="H57" s="8">
        <f t="shared" si="5"/>
        <v>31.148982347046221</v>
      </c>
      <c r="I57" s="7">
        <f t="shared" si="5"/>
        <v>52.45754984336287</v>
      </c>
      <c r="J57" s="7">
        <f t="shared" si="5"/>
        <v>72.599041696435805</v>
      </c>
      <c r="K57" s="7">
        <f t="shared" si="5"/>
        <v>96.18740628944154</v>
      </c>
      <c r="L57" s="7">
        <f t="shared" si="5"/>
        <v>123.10272287656505</v>
      </c>
      <c r="M57" s="6" t="str">
        <f t="shared" si="5"/>
        <v>-</v>
      </c>
    </row>
    <row r="58" spans="6:14" x14ac:dyDescent="0.15">
      <c r="G58" s="9">
        <v>5000</v>
      </c>
      <c r="H58" s="8">
        <f t="shared" si="5"/>
        <v>31.78467586433289</v>
      </c>
      <c r="I58" s="7">
        <f t="shared" si="5"/>
        <v>53.528112085064159</v>
      </c>
      <c r="J58" s="7">
        <f t="shared" si="5"/>
        <v>74.080654792281436</v>
      </c>
      <c r="K58" s="55">
        <f t="shared" si="5"/>
        <v>98.15041458106279</v>
      </c>
      <c r="L58" s="7">
        <f t="shared" si="5"/>
        <v>125.61502334343371</v>
      </c>
      <c r="M58" s="6" t="str">
        <f t="shared" si="5"/>
        <v>-</v>
      </c>
    </row>
    <row r="59" spans="6:14" x14ac:dyDescent="0.15">
      <c r="G59" s="9">
        <v>5100</v>
      </c>
      <c r="H59" s="8">
        <f t="shared" si="5"/>
        <v>32.420369381619544</v>
      </c>
      <c r="I59" s="7">
        <f t="shared" si="5"/>
        <v>54.598674326765433</v>
      </c>
      <c r="J59" s="7">
        <f t="shared" si="5"/>
        <v>75.562267888127053</v>
      </c>
      <c r="K59" s="55">
        <f t="shared" si="5"/>
        <v>100.11342287268404</v>
      </c>
      <c r="L59" s="7">
        <f t="shared" si="5"/>
        <v>128.12732381030241</v>
      </c>
      <c r="M59" s="6" t="str">
        <f t="shared" si="5"/>
        <v>-</v>
      </c>
    </row>
    <row r="60" spans="6:14" x14ac:dyDescent="0.15">
      <c r="G60" s="9">
        <v>5200</v>
      </c>
      <c r="H60" s="8">
        <f t="shared" si="5"/>
        <v>33.056062898906191</v>
      </c>
      <c r="I60" s="7">
        <f t="shared" si="5"/>
        <v>55.669236568466729</v>
      </c>
      <c r="J60" s="7">
        <f t="shared" si="5"/>
        <v>77.043880983972699</v>
      </c>
      <c r="K60" s="55">
        <f t="shared" si="5"/>
        <v>102.07643116430529</v>
      </c>
      <c r="L60" s="7">
        <f t="shared" si="5"/>
        <v>130.63962427717107</v>
      </c>
      <c r="M60" s="6" t="str">
        <f t="shared" si="5"/>
        <v>-</v>
      </c>
    </row>
    <row r="61" spans="6:14" x14ac:dyDescent="0.15">
      <c r="F61" s="56"/>
      <c r="G61" s="57">
        <v>5300</v>
      </c>
      <c r="H61" s="58">
        <f t="shared" si="5"/>
        <v>33.691756416192852</v>
      </c>
      <c r="I61" s="55">
        <f t="shared" si="5"/>
        <v>56.739798810168004</v>
      </c>
      <c r="J61" s="55">
        <f t="shared" si="5"/>
        <v>78.52549407981833</v>
      </c>
      <c r="K61" s="55">
        <f t="shared" si="5"/>
        <v>104.03943945592654</v>
      </c>
      <c r="L61" s="55">
        <f t="shared" si="5"/>
        <v>133.15192474403975</v>
      </c>
      <c r="M61" s="59" t="str">
        <f t="shared" si="5"/>
        <v>-</v>
      </c>
      <c r="N61" s="56"/>
    </row>
    <row r="62" spans="6:14" x14ac:dyDescent="0.15">
      <c r="F62" s="56"/>
      <c r="G62" s="60">
        <v>5400</v>
      </c>
      <c r="H62" s="58">
        <f t="shared" si="5"/>
        <v>34.327449933479514</v>
      </c>
      <c r="I62" s="55">
        <f t="shared" si="5"/>
        <v>57.810361051869293</v>
      </c>
      <c r="J62" s="55">
        <f t="shared" si="5"/>
        <v>80.007107175663961</v>
      </c>
      <c r="K62" s="55">
        <f t="shared" si="5"/>
        <v>106.00244774754782</v>
      </c>
      <c r="L62" s="55">
        <f t="shared" si="5"/>
        <v>135.66422521090843</v>
      </c>
      <c r="M62" s="59" t="str">
        <f t="shared" si="5"/>
        <v>-</v>
      </c>
      <c r="N62" s="56"/>
    </row>
    <row r="63" spans="6:14" x14ac:dyDescent="0.15">
      <c r="F63" s="56"/>
      <c r="G63" s="60">
        <v>5500</v>
      </c>
      <c r="H63" s="58">
        <f t="shared" ref="H63:M72" si="6">IF(AND(H$3&lt;&gt;"-",$G63&lt;=$D$2),$G63/(H$3*$E$25)*$C$11/1000*60,"-")</f>
        <v>34.963143450766175</v>
      </c>
      <c r="I63" s="55">
        <f t="shared" si="6"/>
        <v>58.880923293570575</v>
      </c>
      <c r="J63" s="55">
        <f t="shared" si="6"/>
        <v>81.488720271509578</v>
      </c>
      <c r="K63" s="55">
        <f t="shared" si="6"/>
        <v>107.96545603916907</v>
      </c>
      <c r="L63" s="55">
        <f t="shared" si="6"/>
        <v>138.17652567777708</v>
      </c>
      <c r="M63" s="59" t="str">
        <f t="shared" si="6"/>
        <v>-</v>
      </c>
      <c r="N63" s="56"/>
    </row>
    <row r="64" spans="6:14" x14ac:dyDescent="0.15">
      <c r="F64" s="56"/>
      <c r="G64" s="60">
        <v>5600</v>
      </c>
      <c r="H64" s="58">
        <f t="shared" si="6"/>
        <v>35.598836968052829</v>
      </c>
      <c r="I64" s="55">
        <f t="shared" si="6"/>
        <v>59.951485535271857</v>
      </c>
      <c r="J64" s="55">
        <f t="shared" si="6"/>
        <v>82.970333367355209</v>
      </c>
      <c r="K64" s="55">
        <f t="shared" si="6"/>
        <v>109.92846433079032</v>
      </c>
      <c r="L64" s="55">
        <f t="shared" si="6"/>
        <v>140.68882614464576</v>
      </c>
      <c r="M64" s="59" t="str">
        <f t="shared" si="6"/>
        <v>-</v>
      </c>
      <c r="N64" s="56"/>
    </row>
    <row r="65" spans="6:14" x14ac:dyDescent="0.15">
      <c r="F65" s="56"/>
      <c r="G65" s="57">
        <v>5700</v>
      </c>
      <c r="H65" s="58">
        <f t="shared" si="6"/>
        <v>36.234530485339491</v>
      </c>
      <c r="I65" s="55">
        <f t="shared" si="6"/>
        <v>61.022047776973146</v>
      </c>
      <c r="J65" s="55">
        <f t="shared" si="6"/>
        <v>84.451946463200827</v>
      </c>
      <c r="K65" s="55">
        <f t="shared" si="6"/>
        <v>111.89147262241157</v>
      </c>
      <c r="L65" s="55">
        <f t="shared" si="6"/>
        <v>143.20112661151447</v>
      </c>
      <c r="M65" s="59" t="str">
        <f t="shared" si="6"/>
        <v>-</v>
      </c>
      <c r="N65" s="56"/>
    </row>
    <row r="66" spans="6:14" x14ac:dyDescent="0.15">
      <c r="F66" s="56"/>
      <c r="G66" s="60">
        <v>5800</v>
      </c>
      <c r="H66" s="58">
        <f t="shared" si="6"/>
        <v>36.870224002626145</v>
      </c>
      <c r="I66" s="55">
        <f t="shared" si="6"/>
        <v>62.092610018674421</v>
      </c>
      <c r="J66" s="55">
        <f t="shared" si="6"/>
        <v>85.933559559046472</v>
      </c>
      <c r="K66" s="55">
        <f t="shared" si="6"/>
        <v>113.85448091403283</v>
      </c>
      <c r="L66" s="55">
        <f t="shared" si="6"/>
        <v>145.71342707838315</v>
      </c>
      <c r="M66" s="59" t="str">
        <f t="shared" si="6"/>
        <v>-</v>
      </c>
      <c r="N66" s="56"/>
    </row>
    <row r="67" spans="6:14" x14ac:dyDescent="0.15">
      <c r="F67" s="56"/>
      <c r="G67" s="60">
        <v>5900</v>
      </c>
      <c r="H67" s="58">
        <f t="shared" si="6"/>
        <v>37.505917519912792</v>
      </c>
      <c r="I67" s="55">
        <f t="shared" si="6"/>
        <v>63.163172260375717</v>
      </c>
      <c r="J67" s="55">
        <f t="shared" si="6"/>
        <v>87.415172654892103</v>
      </c>
      <c r="K67" s="55">
        <f t="shared" si="6"/>
        <v>115.8174892056541</v>
      </c>
      <c r="L67" s="55">
        <f t="shared" si="6"/>
        <v>148.2257275452518</v>
      </c>
      <c r="M67" s="59" t="str">
        <f t="shared" si="6"/>
        <v>-</v>
      </c>
      <c r="N67" s="56"/>
    </row>
    <row r="68" spans="6:14" x14ac:dyDescent="0.15">
      <c r="F68" s="56"/>
      <c r="G68" s="60">
        <v>6000</v>
      </c>
      <c r="H68" s="58">
        <f t="shared" si="6"/>
        <v>38.141611037199461</v>
      </c>
      <c r="I68" s="55">
        <f t="shared" si="6"/>
        <v>64.233734502076999</v>
      </c>
      <c r="J68" s="55">
        <f t="shared" si="6"/>
        <v>88.896785750737735</v>
      </c>
      <c r="K68" s="55">
        <f t="shared" si="6"/>
        <v>117.78049749727532</v>
      </c>
      <c r="L68" s="55">
        <f t="shared" si="6"/>
        <v>150.73802801212048</v>
      </c>
      <c r="M68" s="59" t="str">
        <f t="shared" si="6"/>
        <v>-</v>
      </c>
      <c r="N68" s="56"/>
    </row>
    <row r="69" spans="6:14" x14ac:dyDescent="0.15">
      <c r="F69" s="56"/>
      <c r="G69" s="57">
        <v>6100</v>
      </c>
      <c r="H69" s="58">
        <f t="shared" si="6"/>
        <v>38.777304554486115</v>
      </c>
      <c r="I69" s="55">
        <f t="shared" si="6"/>
        <v>65.304296743778281</v>
      </c>
      <c r="J69" s="55">
        <f t="shared" si="6"/>
        <v>90.378398846583366</v>
      </c>
      <c r="K69" s="55">
        <f t="shared" si="6"/>
        <v>119.74350578889658</v>
      </c>
      <c r="L69" s="55">
        <f t="shared" si="6"/>
        <v>153.25032847898913</v>
      </c>
      <c r="M69" s="59" t="str">
        <f t="shared" si="6"/>
        <v>-</v>
      </c>
      <c r="N69" s="56"/>
    </row>
    <row r="70" spans="6:14" x14ac:dyDescent="0.15">
      <c r="F70" s="56"/>
      <c r="G70" s="60">
        <v>6200</v>
      </c>
      <c r="H70" s="58">
        <f t="shared" si="6"/>
        <v>39.412998071772776</v>
      </c>
      <c r="I70" s="55">
        <f t="shared" si="6"/>
        <v>66.374858985479548</v>
      </c>
      <c r="J70" s="55">
        <f t="shared" si="6"/>
        <v>91.860011942428983</v>
      </c>
      <c r="K70" s="55">
        <f t="shared" si="6"/>
        <v>121.70651408051785</v>
      </c>
      <c r="L70" s="55">
        <f t="shared" si="6"/>
        <v>155.76262894585781</v>
      </c>
      <c r="M70" s="59" t="str">
        <f t="shared" si="6"/>
        <v>-</v>
      </c>
      <c r="N70" s="56"/>
    </row>
    <row r="71" spans="6:14" x14ac:dyDescent="0.15">
      <c r="F71" s="56"/>
      <c r="G71" s="60">
        <v>6300</v>
      </c>
      <c r="H71" s="58">
        <f t="shared" si="6"/>
        <v>40.048691589059423</v>
      </c>
      <c r="I71" s="55">
        <f t="shared" si="6"/>
        <v>67.445421227180844</v>
      </c>
      <c r="J71" s="55">
        <f t="shared" si="6"/>
        <v>93.341625038274614</v>
      </c>
      <c r="K71" s="55">
        <f t="shared" si="6"/>
        <v>123.66952237213911</v>
      </c>
      <c r="L71" s="55">
        <f t="shared" si="6"/>
        <v>158.27492941272649</v>
      </c>
      <c r="M71" s="59" t="str">
        <f t="shared" si="6"/>
        <v>-</v>
      </c>
      <c r="N71" s="56"/>
    </row>
    <row r="72" spans="6:14" x14ac:dyDescent="0.15">
      <c r="F72" s="56"/>
      <c r="G72" s="60">
        <v>6400</v>
      </c>
      <c r="H72" s="58">
        <f t="shared" si="6"/>
        <v>40.684385106346092</v>
      </c>
      <c r="I72" s="55">
        <f t="shared" si="6"/>
        <v>68.515983468882126</v>
      </c>
      <c r="J72" s="55">
        <f t="shared" si="6"/>
        <v>94.82323813412026</v>
      </c>
      <c r="K72" s="55">
        <f t="shared" si="6"/>
        <v>125.63253066376039</v>
      </c>
      <c r="L72" s="55">
        <f t="shared" si="6"/>
        <v>160.78722987959517</v>
      </c>
      <c r="M72" s="59" t="str">
        <f t="shared" si="6"/>
        <v>-</v>
      </c>
      <c r="N72" s="56"/>
    </row>
    <row r="73" spans="6:14" x14ac:dyDescent="0.15">
      <c r="F73" s="56"/>
      <c r="G73" s="57">
        <v>6500</v>
      </c>
      <c r="H73" s="58">
        <f t="shared" ref="H73:M85" si="7">IF(AND(H$3&lt;&gt;"-",$G73&lt;=$D$2),$G73/(H$3*$E$25)*$C$11/1000*60,"-")</f>
        <v>41.320078623632753</v>
      </c>
      <c r="I73" s="55">
        <f t="shared" si="7"/>
        <v>69.586545710583408</v>
      </c>
      <c r="J73" s="55">
        <f t="shared" si="7"/>
        <v>96.304851229965863</v>
      </c>
      <c r="K73" s="55">
        <f t="shared" si="7"/>
        <v>127.59553895538161</v>
      </c>
      <c r="L73" s="55">
        <f t="shared" si="7"/>
        <v>163.29953034646383</v>
      </c>
      <c r="M73" s="59" t="str">
        <f t="shared" si="7"/>
        <v>-</v>
      </c>
      <c r="N73" s="56"/>
    </row>
    <row r="74" spans="6:14" x14ac:dyDescent="0.15">
      <c r="F74" s="56"/>
      <c r="G74" s="60">
        <v>6600</v>
      </c>
      <c r="H74" s="58">
        <f t="shared" si="7"/>
        <v>41.955772140919407</v>
      </c>
      <c r="I74" s="55">
        <f t="shared" si="7"/>
        <v>70.65710795228469</v>
      </c>
      <c r="J74" s="55">
        <f t="shared" si="7"/>
        <v>97.786464325811494</v>
      </c>
      <c r="K74" s="55">
        <f t="shared" si="7"/>
        <v>129.55854724700288</v>
      </c>
      <c r="L74" s="55">
        <f t="shared" si="7"/>
        <v>165.81183081333251</v>
      </c>
      <c r="M74" s="59" t="str">
        <f t="shared" si="7"/>
        <v>-</v>
      </c>
      <c r="N74" s="56"/>
    </row>
    <row r="75" spans="6:14" x14ac:dyDescent="0.15">
      <c r="F75" s="56"/>
      <c r="G75" s="60">
        <v>6700</v>
      </c>
      <c r="H75" s="58">
        <f t="shared" si="7"/>
        <v>42.591465658206062</v>
      </c>
      <c r="I75" s="55">
        <f t="shared" si="7"/>
        <v>71.727670193985972</v>
      </c>
      <c r="J75" s="55">
        <f t="shared" si="7"/>
        <v>99.268077421657111</v>
      </c>
      <c r="K75" s="55">
        <f t="shared" si="7"/>
        <v>131.52155553862411</v>
      </c>
      <c r="L75" s="55">
        <f t="shared" si="7"/>
        <v>168.32413128020119</v>
      </c>
      <c r="M75" s="59" t="str">
        <f t="shared" si="7"/>
        <v>-</v>
      </c>
      <c r="N75" s="56"/>
    </row>
    <row r="76" spans="6:14" x14ac:dyDescent="0.15">
      <c r="F76" s="56"/>
      <c r="G76" s="60">
        <v>6800</v>
      </c>
      <c r="H76" s="58">
        <f t="shared" si="7"/>
        <v>43.227159175492716</v>
      </c>
      <c r="I76" s="55">
        <f t="shared" si="7"/>
        <v>72.798232435687254</v>
      </c>
      <c r="J76" s="55">
        <f t="shared" si="7"/>
        <v>100.74969051750274</v>
      </c>
      <c r="K76" s="55">
        <f t="shared" si="7"/>
        <v>133.48456383024538</v>
      </c>
      <c r="L76" s="55">
        <f t="shared" si="7"/>
        <v>170.83643174706987</v>
      </c>
      <c r="M76" s="59" t="str">
        <f t="shared" si="7"/>
        <v>-</v>
      </c>
      <c r="N76" s="56"/>
    </row>
    <row r="77" spans="6:14" x14ac:dyDescent="0.15">
      <c r="F77" s="56"/>
      <c r="G77" s="57">
        <v>6900</v>
      </c>
      <c r="H77" s="58">
        <f t="shared" si="7"/>
        <v>43.862852692779384</v>
      </c>
      <c r="I77" s="55">
        <f t="shared" si="7"/>
        <v>73.868794677388536</v>
      </c>
      <c r="J77" s="55">
        <f t="shared" si="7"/>
        <v>102.23130361334837</v>
      </c>
      <c r="K77" s="55">
        <f t="shared" si="7"/>
        <v>135.44757212186664</v>
      </c>
      <c r="L77" s="55">
        <f t="shared" si="7"/>
        <v>173.34873221393855</v>
      </c>
      <c r="M77" s="59" t="str">
        <f t="shared" si="7"/>
        <v>-</v>
      </c>
      <c r="N77" s="56"/>
    </row>
    <row r="78" spans="6:14" x14ac:dyDescent="0.15">
      <c r="F78" s="56"/>
      <c r="G78" s="60">
        <v>7000</v>
      </c>
      <c r="H78" s="58">
        <f t="shared" si="7"/>
        <v>44.498546210066038</v>
      </c>
      <c r="I78" s="55">
        <f t="shared" si="7"/>
        <v>74.939356919089818</v>
      </c>
      <c r="J78" s="55">
        <f t="shared" si="7"/>
        <v>103.71291670919402</v>
      </c>
      <c r="K78" s="55">
        <f t="shared" si="7"/>
        <v>137.41058041348788</v>
      </c>
      <c r="L78" s="55">
        <f t="shared" si="7"/>
        <v>175.86103268080723</v>
      </c>
      <c r="M78" s="59" t="str">
        <f t="shared" si="7"/>
        <v>-</v>
      </c>
      <c r="N78" s="56"/>
    </row>
    <row r="79" spans="6:14" x14ac:dyDescent="0.15">
      <c r="F79" s="56"/>
      <c r="G79" s="60">
        <v>7100</v>
      </c>
      <c r="H79" s="58">
        <f t="shared" si="7"/>
        <v>45.134239727352693</v>
      </c>
      <c r="I79" s="55">
        <f t="shared" si="7"/>
        <v>76.009919160791114</v>
      </c>
      <c r="J79" s="55">
        <f t="shared" si="7"/>
        <v>105.19452980503965</v>
      </c>
      <c r="K79" s="55">
        <f t="shared" si="7"/>
        <v>139.37358870510917</v>
      </c>
      <c r="L79" s="55">
        <f t="shared" si="7"/>
        <v>178.37333314767594</v>
      </c>
      <c r="M79" s="59" t="str">
        <f t="shared" si="7"/>
        <v>-</v>
      </c>
      <c r="N79" s="56"/>
    </row>
    <row r="80" spans="6:14" x14ac:dyDescent="0.15">
      <c r="G80" s="9">
        <v>7200</v>
      </c>
      <c r="H80" s="8" t="str">
        <f t="shared" si="7"/>
        <v>-</v>
      </c>
      <c r="I80" s="7" t="str">
        <f t="shared" si="7"/>
        <v>-</v>
      </c>
      <c r="J80" s="7" t="str">
        <f t="shared" si="7"/>
        <v>-</v>
      </c>
      <c r="K80" s="7" t="str">
        <f t="shared" si="7"/>
        <v>-</v>
      </c>
      <c r="L80" s="7" t="str">
        <f t="shared" si="7"/>
        <v>-</v>
      </c>
      <c r="M80" s="6" t="str">
        <f t="shared" si="7"/>
        <v>-</v>
      </c>
    </row>
    <row r="81" spans="7:13" x14ac:dyDescent="0.15">
      <c r="G81" s="10">
        <v>7300</v>
      </c>
      <c r="H81" s="8" t="str">
        <f t="shared" si="7"/>
        <v>-</v>
      </c>
      <c r="I81" s="7" t="str">
        <f t="shared" si="7"/>
        <v>-</v>
      </c>
      <c r="J81" s="7" t="str">
        <f t="shared" si="7"/>
        <v>-</v>
      </c>
      <c r="K81" s="7" t="str">
        <f t="shared" si="7"/>
        <v>-</v>
      </c>
      <c r="L81" s="7" t="str">
        <f t="shared" si="7"/>
        <v>-</v>
      </c>
      <c r="M81" s="6" t="str">
        <f t="shared" si="7"/>
        <v>-</v>
      </c>
    </row>
    <row r="82" spans="7:13" x14ac:dyDescent="0.15">
      <c r="G82" s="9">
        <v>7400</v>
      </c>
      <c r="H82" s="8" t="str">
        <f t="shared" si="7"/>
        <v>-</v>
      </c>
      <c r="I82" s="7" t="str">
        <f t="shared" si="7"/>
        <v>-</v>
      </c>
      <c r="J82" s="7" t="str">
        <f t="shared" si="7"/>
        <v>-</v>
      </c>
      <c r="K82" s="7" t="str">
        <f t="shared" si="7"/>
        <v>-</v>
      </c>
      <c r="L82" s="7" t="str">
        <f t="shared" si="7"/>
        <v>-</v>
      </c>
      <c r="M82" s="6" t="str">
        <f t="shared" si="7"/>
        <v>-</v>
      </c>
    </row>
    <row r="83" spans="7:13" x14ac:dyDescent="0.15">
      <c r="G83" s="9">
        <v>7500</v>
      </c>
      <c r="H83" s="8" t="str">
        <f t="shared" si="7"/>
        <v>-</v>
      </c>
      <c r="I83" s="7" t="str">
        <f t="shared" si="7"/>
        <v>-</v>
      </c>
      <c r="J83" s="7" t="str">
        <f t="shared" si="7"/>
        <v>-</v>
      </c>
      <c r="K83" s="7" t="str">
        <f t="shared" si="7"/>
        <v>-</v>
      </c>
      <c r="L83" s="7" t="str">
        <f t="shared" si="7"/>
        <v>-</v>
      </c>
      <c r="M83" s="6" t="str">
        <f t="shared" si="7"/>
        <v>-</v>
      </c>
    </row>
    <row r="84" spans="7:13" x14ac:dyDescent="0.15">
      <c r="G84" s="9">
        <v>7600</v>
      </c>
      <c r="H84" s="8" t="str">
        <f t="shared" si="7"/>
        <v>-</v>
      </c>
      <c r="I84" s="7" t="str">
        <f t="shared" si="7"/>
        <v>-</v>
      </c>
      <c r="J84" s="7" t="str">
        <f t="shared" si="7"/>
        <v>-</v>
      </c>
      <c r="K84" s="7" t="str">
        <f t="shared" si="7"/>
        <v>-</v>
      </c>
      <c r="L84" s="7" t="str">
        <f t="shared" si="7"/>
        <v>-</v>
      </c>
      <c r="M84" s="6" t="str">
        <f t="shared" si="7"/>
        <v>-</v>
      </c>
    </row>
    <row r="85" spans="7:13" ht="14.25" thickBot="1" x14ac:dyDescent="0.2">
      <c r="G85" s="5">
        <v>7700</v>
      </c>
      <c r="H85" s="4" t="str">
        <f t="shared" si="7"/>
        <v>-</v>
      </c>
      <c r="I85" s="3" t="str">
        <f t="shared" si="7"/>
        <v>-</v>
      </c>
      <c r="J85" s="3" t="str">
        <f t="shared" si="7"/>
        <v>-</v>
      </c>
      <c r="K85" s="3" t="str">
        <f t="shared" si="7"/>
        <v>-</v>
      </c>
      <c r="L85" s="3" t="str">
        <f t="shared" si="7"/>
        <v>-</v>
      </c>
      <c r="M85" s="2" t="str">
        <f t="shared" si="7"/>
        <v>-</v>
      </c>
    </row>
  </sheetData>
  <mergeCells count="20">
    <mergeCell ref="G11:G12"/>
    <mergeCell ref="H5:M5"/>
    <mergeCell ref="C25:D25"/>
    <mergeCell ref="C19:C24"/>
    <mergeCell ref="C18:E18"/>
    <mergeCell ref="H11:M11"/>
    <mergeCell ref="B28:E28"/>
    <mergeCell ref="D16:E16"/>
    <mergeCell ref="B2:C2"/>
    <mergeCell ref="C10:E10"/>
    <mergeCell ref="C11:E11"/>
    <mergeCell ref="B10:B11"/>
    <mergeCell ref="D15:E15"/>
    <mergeCell ref="B14:B15"/>
    <mergeCell ref="D14:E14"/>
    <mergeCell ref="B8:B9"/>
    <mergeCell ref="C4:E4"/>
    <mergeCell ref="C8:E8"/>
    <mergeCell ref="C9:E9"/>
    <mergeCell ref="B27:E27"/>
  </mergeCells>
  <phoneticPr fontId="1"/>
  <pageMargins left="0.78700000000000003" right="0.78700000000000003" top="0.98399999999999999" bottom="0.98399999999999999" header="0.51200000000000001" footer="0.51200000000000001"/>
  <pageSetup paperSize="26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"/>
  <sheetViews>
    <sheetView workbookViewId="0">
      <selection activeCell="P19" sqref="P19"/>
    </sheetView>
  </sheetViews>
  <sheetFormatPr defaultRowHeight="13.5" x14ac:dyDescent="0.15"/>
  <cols>
    <col min="1" max="16384" width="9" style="1"/>
  </cols>
  <sheetData>
    <row r="6" ht="10.5" customHeight="1" x14ac:dyDescent="0.15"/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ギア比</vt:lpstr>
      <vt:lpstr>ギア比グラフ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2011-04-09T14:44:09Z</dcterms:created>
  <dcterms:modified xsi:type="dcterms:W3CDTF">2022-02-21T10:35:53Z</dcterms:modified>
</cp:coreProperties>
</file>